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"/>
    </mc:Choice>
  </mc:AlternateContent>
  <xr:revisionPtr revIDLastSave="547" documentId="8_{4E40039B-4877-4AFF-8D99-CAA176FC8F21}" xr6:coauthVersionLast="47" xr6:coauthVersionMax="47" xr10:uidLastSave="{7C613890-5861-4B57-B699-DC2A6C6C9B00}"/>
  <bookViews>
    <workbookView xWindow="-108" yWindow="-108" windowWidth="30936" windowHeight="16896" activeTab="6" xr2:uid="{C788BC4A-7856-4841-A6A5-AC9F259C409B}"/>
  </bookViews>
  <sheets>
    <sheet name="Innholdsside " sheetId="1" r:id="rId1"/>
    <sheet name="F 4.1a" sheetId="2" r:id="rId2"/>
    <sheet name="F 4.1b" sheetId="3" r:id="rId3"/>
    <sheet name="F 4.1c" sheetId="4" r:id="rId4"/>
    <sheet name="F 4.1d" sheetId="5" r:id="rId5"/>
    <sheet name="F 4.1e" sheetId="6" r:id="rId6"/>
    <sheet name="F 4.2ab" sheetId="21" r:id="rId7"/>
    <sheet name="F 4.2 Data 2012-2023" sheetId="22" r:id="rId8"/>
    <sheet name="F 4.3a" sheetId="14" r:id="rId9"/>
    <sheet name="F 4.3b" sheetId="15" r:id="rId10"/>
    <sheet name="F 4.3c" sheetId="16" r:id="rId11"/>
    <sheet name="F 4.3d" sheetId="17" r:id="rId12"/>
    <sheet name="F 4.3e" sheetId="18" r:id="rId13"/>
    <sheet name="T 4.4" sheetId="19" r:id="rId14"/>
    <sheet name="F 4.4a" sheetId="20" r:id="rId15"/>
    <sheet name="T 4.5a" sheetId="24" r:id="rId16"/>
    <sheet name="T 4.5b" sheetId="25" r:id="rId17"/>
    <sheet name="F 4.5a,b,c,e" sheetId="23" r:id="rId18"/>
    <sheet name="F 4.5d" sheetId="26" r:id="rId19"/>
    <sheet name="T 4.6a" sheetId="7" r:id="rId20"/>
    <sheet name="F 4.6a" sheetId="8" r:id="rId21"/>
    <sheet name="F 4.6b" sheetId="9" r:id="rId22"/>
    <sheet name="F 4.6c" sheetId="10" r:id="rId23"/>
    <sheet name="F 4.6d" sheetId="11" r:id="rId24"/>
    <sheet name="F 4.6e" sheetId="12" r:id="rId25"/>
    <sheet name="T 4.6b" sheetId="13" r:id="rId26"/>
  </sheet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xlnm._FilterDatabase" localSheetId="7" hidden="1">'F 4.2 Data 2012-2023'!$A$1:$G$119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EUstøtte" localSheetId="20">#REF!</definedName>
    <definedName name="EUstøtte" localSheetId="21">#REF!</definedName>
    <definedName name="EUstøtte" localSheetId="24">#REF!</definedName>
    <definedName name="EUstøtte" localSheetId="19">#REF!</definedName>
    <definedName name="EUstøtte">#REF!</definedName>
    <definedName name="FIG2wp1" hidden="1">#REF!</definedName>
    <definedName name="NO" localSheetId="20">#REF!</definedName>
    <definedName name="NO" localSheetId="21">#REF!</definedName>
    <definedName name="NO" localSheetId="24">#REF!</definedName>
    <definedName name="NO" localSheetId="19">#REF!</definedName>
    <definedName name="NO">#REF!</definedName>
    <definedName name="SHK_NO_for_Paul" localSheetId="20">#REF!</definedName>
    <definedName name="SHK_NO_for_Paul" localSheetId="21">#REF!</definedName>
    <definedName name="SHK_NO_for_Paul" localSheetId="24">#REF!</definedName>
    <definedName name="SHK_NO_for_Paul" localSheetId="19">#REF!</definedName>
    <definedName name="SHK_NO_for_Paul">#REF!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ST">#REF!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" localSheetId="20">#REF!</definedName>
    <definedName name="X" localSheetId="21">#REF!</definedName>
    <definedName name="X" localSheetId="24">#REF!</definedName>
    <definedName name="X" localSheetId="19">#REF!</definedName>
    <definedName name="X">#REF!</definedName>
    <definedName name="xx" localSheetId="24">#REF!</definedName>
    <definedName name="xx">#REF!</definedName>
  </definedNames>
  <calcPr calcId="191028"/>
  <pivotCaches>
    <pivotCache cacheId="1" r:id="rId2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1" l="1"/>
  <c r="D10" i="21"/>
  <c r="E10" i="21"/>
  <c r="F10" i="21"/>
  <c r="G10" i="21"/>
  <c r="H10" i="21"/>
  <c r="I10" i="21"/>
  <c r="J10" i="21"/>
  <c r="K10" i="21"/>
  <c r="L10" i="21"/>
  <c r="M10" i="21"/>
  <c r="N10" i="21"/>
  <c r="D16" i="21"/>
  <c r="E16" i="21" s="1"/>
  <c r="F16" i="21" s="1"/>
  <c r="G16" i="21" s="1"/>
  <c r="H16" i="21" s="1"/>
  <c r="I16" i="21" s="1"/>
  <c r="J16" i="21" s="1"/>
  <c r="K16" i="21" s="1"/>
  <c r="L16" i="21" s="1"/>
  <c r="M16" i="21" s="1"/>
  <c r="N16" i="21" s="1"/>
  <c r="D17" i="21"/>
  <c r="E17" i="21"/>
  <c r="F17" i="21" s="1"/>
  <c r="G17" i="21" s="1"/>
  <c r="H17" i="21" s="1"/>
  <c r="I17" i="21" s="1"/>
  <c r="J17" i="21" s="1"/>
  <c r="K17" i="21" s="1"/>
  <c r="L17" i="21" s="1"/>
  <c r="M17" i="21" s="1"/>
  <c r="N17" i="21" s="1"/>
  <c r="D18" i="21"/>
  <c r="E18" i="21" s="1"/>
  <c r="F18" i="21" s="1"/>
  <c r="G18" i="21" s="1"/>
  <c r="H18" i="21" s="1"/>
  <c r="I18" i="21" s="1"/>
  <c r="J18" i="21" s="1"/>
  <c r="K18" i="21" s="1"/>
  <c r="L18" i="21" s="1"/>
  <c r="M18" i="21" s="1"/>
  <c r="N18" i="21" s="1"/>
  <c r="D20" i="21"/>
  <c r="E20" i="21" s="1"/>
  <c r="F20" i="21" s="1"/>
  <c r="G20" i="21" s="1"/>
  <c r="H20" i="21" s="1"/>
  <c r="I20" i="21" s="1"/>
  <c r="J20" i="21" s="1"/>
  <c r="K20" i="21" s="1"/>
  <c r="L20" i="21" s="1"/>
  <c r="M20" i="21" s="1"/>
  <c r="N20" i="21" s="1"/>
  <c r="D39" i="21"/>
  <c r="E39" i="21" s="1"/>
  <c r="F39" i="21" s="1"/>
  <c r="G39" i="21" s="1"/>
  <c r="H39" i="21" s="1"/>
  <c r="I39" i="21" s="1"/>
  <c r="J39" i="21" s="1"/>
  <c r="K39" i="21" s="1"/>
  <c r="L39" i="21" s="1"/>
  <c r="M39" i="21" s="1"/>
  <c r="N39" i="21" s="1"/>
  <c r="D40" i="21"/>
  <c r="E40" i="21"/>
  <c r="F40" i="21" s="1"/>
  <c r="G40" i="21" s="1"/>
  <c r="H40" i="21" s="1"/>
  <c r="I40" i="21" s="1"/>
  <c r="J40" i="21" s="1"/>
  <c r="K40" i="21" s="1"/>
  <c r="L40" i="21" s="1"/>
  <c r="M40" i="21" s="1"/>
  <c r="N40" i="21" s="1"/>
  <c r="D41" i="21"/>
  <c r="E41" i="21" s="1"/>
  <c r="F41" i="21" s="1"/>
  <c r="G41" i="21" s="1"/>
  <c r="H41" i="21" s="1"/>
  <c r="I41" i="21" s="1"/>
  <c r="J41" i="21" s="1"/>
  <c r="K41" i="21" s="1"/>
  <c r="L41" i="21" s="1"/>
  <c r="M41" i="21" s="1"/>
  <c r="N41" i="21" s="1"/>
  <c r="J11" i="21"/>
  <c r="D11" i="21"/>
  <c r="I11" i="21"/>
  <c r="F11" i="21"/>
  <c r="E11" i="21"/>
  <c r="N11" i="21"/>
  <c r="G11" i="21"/>
  <c r="L11" i="21"/>
  <c r="M11" i="21"/>
  <c r="H11" i="21"/>
  <c r="K11" i="21"/>
  <c r="D40" i="23" l="1"/>
  <c r="H12" i="23"/>
  <c r="I5" i="23" s="1"/>
  <c r="L70" i="23"/>
  <c r="M68" i="23" s="1"/>
  <c r="J12" i="23"/>
  <c r="K6" i="23" s="1"/>
  <c r="F23" i="23"/>
  <c r="F40" i="23"/>
  <c r="H40" i="23"/>
  <c r="I36" i="23" s="1"/>
  <c r="F70" i="23"/>
  <c r="G7" i="23" s="1"/>
  <c r="F12" i="23"/>
  <c r="B12" i="23"/>
  <c r="L40" i="23"/>
  <c r="M31" i="23" s="1"/>
  <c r="D70" i="23"/>
  <c r="E9" i="23" s="1"/>
  <c r="H23" i="23"/>
  <c r="I22" i="23" s="1"/>
  <c r="L12" i="23"/>
  <c r="M8" i="23" s="1"/>
  <c r="B23" i="23"/>
  <c r="J23" i="23"/>
  <c r="K17" i="23" s="1"/>
  <c r="B40" i="23"/>
  <c r="J40" i="23"/>
  <c r="K39" i="23" s="1"/>
  <c r="H70" i="23"/>
  <c r="I54" i="23" s="1"/>
  <c r="D12" i="23"/>
  <c r="L23" i="23"/>
  <c r="M21" i="23" s="1"/>
  <c r="B70" i="23"/>
  <c r="C49" i="23" s="1"/>
  <c r="J70" i="23"/>
  <c r="K67" i="23" s="1"/>
  <c r="D23" i="23"/>
  <c r="E19" i="21"/>
  <c r="F19" i="21" s="1"/>
  <c r="G19" i="21" s="1"/>
  <c r="H19" i="21" s="1"/>
  <c r="I19" i="21" s="1"/>
  <c r="J19" i="21" s="1"/>
  <c r="K19" i="21" s="1"/>
  <c r="L19" i="21" s="1"/>
  <c r="M19" i="21" s="1"/>
  <c r="N19" i="21" s="1"/>
  <c r="M65" i="23" l="1"/>
  <c r="M48" i="23"/>
  <c r="M47" i="23"/>
  <c r="I20" i="23"/>
  <c r="M36" i="23"/>
  <c r="M46" i="23"/>
  <c r="M35" i="23"/>
  <c r="M62" i="23"/>
  <c r="G59" i="23"/>
  <c r="M56" i="23"/>
  <c r="M67" i="23"/>
  <c r="I34" i="23"/>
  <c r="M30" i="23"/>
  <c r="E48" i="23"/>
  <c r="M38" i="23"/>
  <c r="M63" i="23"/>
  <c r="M37" i="23"/>
  <c r="E49" i="23"/>
  <c r="M33" i="23"/>
  <c r="I30" i="23"/>
  <c r="G66" i="23"/>
  <c r="G63" i="23"/>
  <c r="G31" i="23"/>
  <c r="K11" i="23"/>
  <c r="G46" i="23"/>
  <c r="G6" i="23"/>
  <c r="I38" i="23"/>
  <c r="G37" i="23"/>
  <c r="G32" i="23"/>
  <c r="G28" i="23"/>
  <c r="G64" i="23"/>
  <c r="G35" i="23"/>
  <c r="I32" i="23"/>
  <c r="G18" i="23"/>
  <c r="G58" i="23"/>
  <c r="G60" i="23"/>
  <c r="G61" i="23"/>
  <c r="K38" i="23"/>
  <c r="I28" i="23"/>
  <c r="I39" i="23"/>
  <c r="G57" i="23"/>
  <c r="I35" i="23"/>
  <c r="C61" i="23"/>
  <c r="E67" i="23"/>
  <c r="E64" i="23"/>
  <c r="E10" i="23"/>
  <c r="K5" i="23"/>
  <c r="E56" i="23"/>
  <c r="M61" i="23"/>
  <c r="E59" i="23"/>
  <c r="G65" i="23"/>
  <c r="M55" i="23"/>
  <c r="E30" i="23"/>
  <c r="M58" i="23"/>
  <c r="E68" i="23"/>
  <c r="M59" i="23"/>
  <c r="E33" i="23"/>
  <c r="M60" i="23"/>
  <c r="G21" i="23"/>
  <c r="E31" i="23"/>
  <c r="E55" i="23"/>
  <c r="M52" i="23"/>
  <c r="M54" i="23"/>
  <c r="G67" i="23"/>
  <c r="G48" i="23"/>
  <c r="E29" i="23"/>
  <c r="M57" i="23"/>
  <c r="E39" i="23"/>
  <c r="K57" i="23"/>
  <c r="M28" i="23"/>
  <c r="M64" i="23"/>
  <c r="E6" i="23"/>
  <c r="E11" i="23"/>
  <c r="E60" i="23"/>
  <c r="E37" i="23"/>
  <c r="K8" i="23"/>
  <c r="E65" i="23"/>
  <c r="K9" i="23"/>
  <c r="E32" i="23"/>
  <c r="E62" i="23"/>
  <c r="E34" i="23"/>
  <c r="K10" i="23"/>
  <c r="M50" i="23"/>
  <c r="M51" i="23"/>
  <c r="M53" i="23"/>
  <c r="G69" i="23"/>
  <c r="G47" i="23"/>
  <c r="E22" i="23"/>
  <c r="G50" i="23"/>
  <c r="E17" i="23"/>
  <c r="G52" i="23"/>
  <c r="M66" i="23"/>
  <c r="E7" i="23"/>
  <c r="M49" i="23"/>
  <c r="I46" i="23"/>
  <c r="G55" i="23"/>
  <c r="G17" i="23"/>
  <c r="E46" i="23"/>
  <c r="E21" i="23"/>
  <c r="G49" i="23"/>
  <c r="M29" i="23"/>
  <c r="G51" i="23"/>
  <c r="G10" i="23"/>
  <c r="M69" i="23"/>
  <c r="G19" i="23"/>
  <c r="K31" i="23"/>
  <c r="K49" i="23"/>
  <c r="C63" i="23"/>
  <c r="I11" i="23"/>
  <c r="K28" i="23"/>
  <c r="I56" i="23"/>
  <c r="E19" i="23"/>
  <c r="E63" i="23"/>
  <c r="G20" i="23"/>
  <c r="G5" i="23"/>
  <c r="K30" i="23"/>
  <c r="I7" i="23"/>
  <c r="I52" i="23"/>
  <c r="C69" i="23"/>
  <c r="G68" i="23"/>
  <c r="G62" i="23"/>
  <c r="G54" i="23"/>
  <c r="K22" i="23"/>
  <c r="C38" i="23"/>
  <c r="I6" i="23"/>
  <c r="K37" i="23"/>
  <c r="C33" i="23"/>
  <c r="M19" i="23"/>
  <c r="E50" i="23"/>
  <c r="E20" i="23"/>
  <c r="E66" i="23"/>
  <c r="E28" i="23"/>
  <c r="E18" i="23"/>
  <c r="E36" i="23"/>
  <c r="E35" i="23"/>
  <c r="E51" i="23"/>
  <c r="G34" i="23"/>
  <c r="E57" i="23"/>
  <c r="E53" i="23"/>
  <c r="G30" i="23"/>
  <c r="G9" i="23"/>
  <c r="C50" i="23"/>
  <c r="C46" i="23"/>
  <c r="I17" i="23"/>
  <c r="C51" i="23"/>
  <c r="G38" i="23"/>
  <c r="G33" i="23"/>
  <c r="G53" i="23"/>
  <c r="K7" i="23"/>
  <c r="E58" i="23"/>
  <c r="I9" i="23"/>
  <c r="K20" i="23"/>
  <c r="I10" i="23"/>
  <c r="E54" i="23"/>
  <c r="K47" i="23"/>
  <c r="K50" i="23"/>
  <c r="I8" i="23"/>
  <c r="E69" i="23"/>
  <c r="E47" i="23"/>
  <c r="C32" i="23"/>
  <c r="E61" i="23"/>
  <c r="G36" i="23"/>
  <c r="G11" i="23"/>
  <c r="E5" i="23"/>
  <c r="I29" i="23"/>
  <c r="I33" i="23"/>
  <c r="I31" i="23"/>
  <c r="G8" i="23"/>
  <c r="G39" i="23"/>
  <c r="G29" i="23"/>
  <c r="E52" i="23"/>
  <c r="E38" i="23"/>
  <c r="C5" i="23"/>
  <c r="I68" i="23"/>
  <c r="K21" i="23"/>
  <c r="M34" i="23"/>
  <c r="M39" i="23"/>
  <c r="G56" i="23"/>
  <c r="G22" i="23"/>
  <c r="E8" i="23"/>
  <c r="I37" i="23"/>
  <c r="M32" i="23"/>
  <c r="M5" i="23"/>
  <c r="I64" i="23"/>
  <c r="K48" i="23"/>
  <c r="K61" i="23"/>
  <c r="I48" i="23"/>
  <c r="C59" i="23"/>
  <c r="I58" i="23"/>
  <c r="K55" i="23"/>
  <c r="C48" i="23"/>
  <c r="M6" i="23"/>
  <c r="C22" i="23"/>
  <c r="K59" i="23"/>
  <c r="M11" i="23"/>
  <c r="K36" i="23"/>
  <c r="C28" i="23"/>
  <c r="I63" i="23"/>
  <c r="I67" i="23"/>
  <c r="I65" i="23"/>
  <c r="I61" i="23"/>
  <c r="I69" i="23"/>
  <c r="I47" i="23"/>
  <c r="I49" i="23"/>
  <c r="I51" i="23"/>
  <c r="I53" i="23"/>
  <c r="I57" i="23"/>
  <c r="I59" i="23"/>
  <c r="I55" i="23"/>
  <c r="I60" i="23"/>
  <c r="C68" i="23"/>
  <c r="C66" i="23"/>
  <c r="C64" i="23"/>
  <c r="C62" i="23"/>
  <c r="C60" i="23"/>
  <c r="C58" i="23"/>
  <c r="C56" i="23"/>
  <c r="C39" i="23"/>
  <c r="C8" i="23"/>
  <c r="C10" i="23"/>
  <c r="C6" i="23"/>
  <c r="C19" i="23"/>
  <c r="C21" i="23"/>
  <c r="I21" i="23"/>
  <c r="I19" i="23"/>
  <c r="K68" i="23"/>
  <c r="K66" i="23"/>
  <c r="K64" i="23"/>
  <c r="K62" i="23"/>
  <c r="K60" i="23"/>
  <c r="K58" i="23"/>
  <c r="K56" i="23"/>
  <c r="K54" i="23"/>
  <c r="K69" i="23"/>
  <c r="K46" i="23"/>
  <c r="C55" i="23"/>
  <c r="K52" i="23"/>
  <c r="C18" i="23"/>
  <c r="C29" i="23"/>
  <c r="K19" i="23"/>
  <c r="C11" i="23"/>
  <c r="C57" i="23"/>
  <c r="M18" i="23"/>
  <c r="M20" i="23"/>
  <c r="M22" i="23"/>
  <c r="C37" i="23"/>
  <c r="C54" i="23"/>
  <c r="C53" i="23"/>
  <c r="C36" i="23"/>
  <c r="M7" i="23"/>
  <c r="K33" i="23"/>
  <c r="K65" i="23"/>
  <c r="K34" i="23"/>
  <c r="K29" i="23"/>
  <c r="I50" i="23"/>
  <c r="I66" i="23"/>
  <c r="C20" i="23"/>
  <c r="C31" i="23"/>
  <c r="K18" i="23"/>
  <c r="M10" i="23"/>
  <c r="M9" i="23"/>
  <c r="K53" i="23"/>
  <c r="C9" i="23"/>
  <c r="K35" i="23"/>
  <c r="C35" i="23"/>
  <c r="C52" i="23"/>
  <c r="C67" i="23"/>
  <c r="K32" i="23"/>
  <c r="K51" i="23"/>
  <c r="C17" i="23"/>
  <c r="C65" i="23"/>
  <c r="M17" i="23"/>
  <c r="C34" i="23"/>
  <c r="I62" i="23"/>
  <c r="C47" i="23"/>
  <c r="C30" i="23"/>
  <c r="K63" i="23"/>
  <c r="C7" i="23"/>
  <c r="I18" i="23"/>
  <c r="E13" i="13"/>
  <c r="E12" i="13"/>
  <c r="E11" i="13"/>
  <c r="E10" i="13"/>
  <c r="E9" i="13"/>
  <c r="E8" i="13"/>
  <c r="E7" i="13"/>
  <c r="E6" i="13"/>
  <c r="E5" i="13"/>
  <c r="B23" i="12"/>
  <c r="C16" i="9"/>
  <c r="C15" i="9"/>
  <c r="C14" i="9"/>
  <c r="C13" i="9"/>
  <c r="C12" i="9"/>
  <c r="C11" i="9"/>
  <c r="C10" i="9"/>
  <c r="C9" i="9"/>
  <c r="B15" i="8"/>
  <c r="C10" i="8" s="1"/>
  <c r="M70" i="23" l="1"/>
  <c r="E23" i="23"/>
  <c r="G23" i="23"/>
  <c r="M40" i="23"/>
  <c r="I40" i="23"/>
  <c r="I12" i="23"/>
  <c r="E12" i="23"/>
  <c r="E40" i="23"/>
  <c r="G40" i="23"/>
  <c r="K12" i="23"/>
  <c r="G70" i="23"/>
  <c r="E70" i="23"/>
  <c r="C70" i="23"/>
  <c r="K40" i="23"/>
  <c r="C12" i="23"/>
  <c r="G12" i="23"/>
  <c r="K23" i="23"/>
  <c r="I70" i="23"/>
  <c r="C23" i="23"/>
  <c r="M23" i="23"/>
  <c r="K70" i="23"/>
  <c r="C40" i="23"/>
  <c r="I23" i="23"/>
  <c r="M12" i="23"/>
  <c r="C8" i="8"/>
  <c r="C9" i="8"/>
  <c r="C11" i="8"/>
  <c r="C12" i="8"/>
  <c r="C13" i="8"/>
  <c r="C14" i="8"/>
  <c r="C15" i="8"/>
  <c r="B20" i="6"/>
  <c r="T10" i="5"/>
  <c r="T15" i="5" s="1"/>
  <c r="S10" i="5"/>
  <c r="S15" i="5" s="1"/>
  <c r="R10" i="5"/>
  <c r="R16" i="5" s="1"/>
  <c r="Q10" i="5"/>
  <c r="Q14" i="5" s="1"/>
  <c r="P10" i="5"/>
  <c r="P17" i="5" s="1"/>
  <c r="O10" i="5"/>
  <c r="O14" i="5" s="1"/>
  <c r="N10" i="5"/>
  <c r="N15" i="5" s="1"/>
  <c r="M10" i="5"/>
  <c r="M16" i="5" s="1"/>
  <c r="L10" i="5"/>
  <c r="L15" i="5" s="1"/>
  <c r="K10" i="5"/>
  <c r="K15" i="5" s="1"/>
  <c r="J10" i="5"/>
  <c r="J16" i="5" s="1"/>
  <c r="I10" i="5"/>
  <c r="I14" i="5" s="1"/>
  <c r="H10" i="5"/>
  <c r="H17" i="5" s="1"/>
  <c r="G10" i="5"/>
  <c r="G14" i="5" s="1"/>
  <c r="F10" i="5"/>
  <c r="F15" i="5" s="1"/>
  <c r="E10" i="5"/>
  <c r="E17" i="5" s="1"/>
  <c r="D10" i="5"/>
  <c r="D15" i="5" s="1"/>
  <c r="C10" i="5"/>
  <c r="C15" i="5" s="1"/>
  <c r="B10" i="5"/>
  <c r="B16" i="5" s="1"/>
  <c r="S14" i="5" l="1"/>
  <c r="E13" i="5"/>
  <c r="F13" i="5"/>
  <c r="C16" i="5"/>
  <c r="L13" i="5"/>
  <c r="D16" i="5"/>
  <c r="N13" i="5"/>
  <c r="L16" i="5"/>
  <c r="S13" i="5"/>
  <c r="B17" i="5"/>
  <c r="T14" i="5"/>
  <c r="T13" i="5"/>
  <c r="M17" i="5"/>
  <c r="E14" i="5"/>
  <c r="T17" i="5"/>
  <c r="L14" i="5"/>
  <c r="O15" i="5"/>
  <c r="S16" i="5"/>
  <c r="K17" i="5"/>
  <c r="C13" i="5"/>
  <c r="D13" i="5"/>
  <c r="O13" i="5"/>
  <c r="M14" i="5"/>
  <c r="P15" i="5"/>
  <c r="T16" i="5"/>
  <c r="L17" i="5"/>
  <c r="O17" i="5"/>
  <c r="G13" i="5"/>
  <c r="C14" i="5"/>
  <c r="E15" i="5"/>
  <c r="E16" i="5"/>
  <c r="D17" i="5"/>
  <c r="R17" i="5"/>
  <c r="C17" i="5"/>
  <c r="K13" i="5"/>
  <c r="D14" i="5"/>
  <c r="G15" i="5"/>
  <c r="K16" i="5"/>
  <c r="S17" i="5"/>
  <c r="H15" i="5"/>
  <c r="G17" i="5"/>
  <c r="M13" i="5"/>
  <c r="K14" i="5"/>
  <c r="M15" i="5"/>
  <c r="J17" i="5"/>
  <c r="B14" i="5"/>
  <c r="J14" i="5"/>
  <c r="R14" i="5"/>
  <c r="I17" i="5"/>
  <c r="Q17" i="5"/>
  <c r="Q15" i="5"/>
  <c r="F16" i="5"/>
  <c r="N16" i="5"/>
  <c r="H13" i="5"/>
  <c r="P13" i="5"/>
  <c r="B15" i="5"/>
  <c r="J15" i="5"/>
  <c r="R15" i="5"/>
  <c r="G16" i="5"/>
  <c r="O16" i="5"/>
  <c r="I13" i="5"/>
  <c r="Q13" i="5"/>
  <c r="F14" i="5"/>
  <c r="N14" i="5"/>
  <c r="H16" i="5"/>
  <c r="P16" i="5"/>
  <c r="B13" i="5"/>
  <c r="J13" i="5"/>
  <c r="R13" i="5"/>
  <c r="I16" i="5"/>
  <c r="Q16" i="5"/>
  <c r="F17" i="5"/>
  <c r="N17" i="5"/>
  <c r="I15" i="5"/>
  <c r="H14" i="5"/>
  <c r="P14" i="5"/>
  <c r="L18" i="5" l="1"/>
  <c r="G18" i="5"/>
  <c r="C18" i="5"/>
  <c r="T18" i="5"/>
  <c r="D18" i="5"/>
  <c r="S18" i="5"/>
  <c r="M18" i="5"/>
  <c r="K18" i="5"/>
  <c r="E18" i="5"/>
  <c r="R18" i="5"/>
  <c r="I18" i="5"/>
  <c r="N18" i="5"/>
  <c r="O18" i="5"/>
  <c r="F18" i="5"/>
  <c r="J18" i="5"/>
  <c r="B18" i="5"/>
  <c r="P18" i="5"/>
  <c r="Q18" i="5"/>
  <c r="H18" i="5"/>
</calcChain>
</file>

<file path=xl/sharedStrings.xml><?xml version="1.0" encoding="utf-8"?>
<sst xmlns="http://schemas.openxmlformats.org/spreadsheetml/2006/main" count="1817" uniqueCount="761">
  <si>
    <t>Figurer og tabeller 2023: kapittel 4 -Bevilgninger og virkemidler</t>
  </si>
  <si>
    <t>Kapittel 4: Bevilgninger og virkemidler</t>
  </si>
  <si>
    <t>Innhold</t>
  </si>
  <si>
    <t>Hyperlink</t>
  </si>
  <si>
    <t>Tittel på figur/tabell</t>
  </si>
  <si>
    <t>Link</t>
  </si>
  <si>
    <t>Signaturfigur</t>
  </si>
  <si>
    <t>4.1 Nasjonale bevilgninger til FoU og innovasjon</t>
  </si>
  <si>
    <t>F 4.1a</t>
  </si>
  <si>
    <t>Anslåtte bevilgninger til FoU over vedtatt statsbudsjett 2005-2023. Løpende og faste 2015-priser, milliarder kroner (venstre akse) og årlig realvekst i prosent (høyre akse).</t>
  </si>
  <si>
    <t>F 4.1b</t>
  </si>
  <si>
    <t>Anslått FoU i tilleggsbevilgninger og omprioriteringer vedtatt i løpet av budsjettåret. 2005-2022. Millioner kroner i faste 2015-priser (venstre akse) og i prosent av anslåtte bevilgninger til FoU i saldert budsjett (høyre akse).</t>
  </si>
  <si>
    <t>F 4.1c</t>
  </si>
  <si>
    <t>Anslåtte bevilgninger til FoU over vedtatt statsbudsjett. 2005-2023. Andel av bruttonasjonalprodukt (BNP) og andel av totale bevilgninger over statsbudsjettet. Prosent.</t>
  </si>
  <si>
    <t>F 4.1d</t>
  </si>
  <si>
    <t>Anslåtte bevilgninger til FoU over vedtatt statsbudsjett 2005-2023, etter primærmottaker av bevilgningen. Milliarder kroner, faste 2015-priser.</t>
  </si>
  <si>
    <t>F 4.1e</t>
  </si>
  <si>
    <t>Anslåtte bevilgninger til FoU over vedtatt statsbudsjett 2023, etter bevilgende departement. Milliarder kroner (venstre akse) og som prosent av departementets samlete bevilgninger (høyre akse).</t>
  </si>
  <si>
    <t xml:space="preserve">4.2 Direkte bevilgninger til FoU </t>
  </si>
  <si>
    <t>4.3 Tildelinger fra Norges Forskningsråd</t>
  </si>
  <si>
    <t>F 4.3a</t>
  </si>
  <si>
    <r>
      <t>Tildelinger fra Norges Forskningsråd etter sektor og år. Med og uten grunnbevilning. Faste (2015</t>
    </r>
    <r>
      <rPr>
        <vertAlign val="superscript"/>
        <sz val="11"/>
        <color rgb="FF1F1F1F"/>
        <rFont val="Calibri"/>
        <family val="2"/>
        <scheme val="minor"/>
      </rPr>
      <t>*</t>
    </r>
    <r>
      <rPr>
        <sz val="11"/>
        <color rgb="FF1F1F1F"/>
        <rFont val="Calibri"/>
        <family val="2"/>
        <scheme val="minor"/>
      </rPr>
      <t>) og løpende priser</t>
    </r>
  </si>
  <si>
    <t>F 4.3b</t>
  </si>
  <si>
    <t>Tildelinger fra Norges Forskningsråd etter fagområde og år. Løpende (2015) og faste priser.</t>
  </si>
  <si>
    <t>F 4.3c</t>
  </si>
  <si>
    <t>Forskningsrådets tildelinger etter søknadstype* og år. Faste (2015) og løpende priser.</t>
  </si>
  <si>
    <t>F 4.3d</t>
  </si>
  <si>
    <t>Forskningsrådets tildelinger* fordelt på langtidsplanens mål** og prioriteringer. 2013-2022. Faste og løpende priser.</t>
  </si>
  <si>
    <t>F 4.3e</t>
  </si>
  <si>
    <t>Forskningsrådets tildelinger etter fylke (inkludert Svalbard) og år. Faste (2015) og løpende priser</t>
  </si>
  <si>
    <t>4.4 Næringsrettede virkemidler etter mottaker</t>
  </si>
  <si>
    <t>T 4.4</t>
  </si>
  <si>
    <t>Tabell 4.4 a-h</t>
  </si>
  <si>
    <t>F 4.4</t>
  </si>
  <si>
    <t>Bidrag til å løse store samfunnsutfordringer</t>
  </si>
  <si>
    <t>4.5 Effektmåling av innovasjonsvirkemidler</t>
  </si>
  <si>
    <t>T 4.5a</t>
  </si>
  <si>
    <t>Totalt støttebeløp og støttebeløp per foretak etter virkemiddelaktør i 2020-2022. Mill. NOK</t>
  </si>
  <si>
    <t>T 4.5b</t>
  </si>
  <si>
    <t>Antall foretak med bevilgning til nytt prosjekt i 2021 etter tidligere tildelinger</t>
  </si>
  <si>
    <t>F 4.5a,b,c,e</t>
  </si>
  <si>
    <t>Figur 4.5a,b,c og e</t>
  </si>
  <si>
    <t>F 4.5d</t>
  </si>
  <si>
    <t>Fordelingen av støttemottakere i 2021 etter foretakets hovednæring</t>
  </si>
  <si>
    <t>4.6 Norsk deltakelse EUs rammeprogram for forskning og innovasjon</t>
  </si>
  <si>
    <t>T 4.6a</t>
  </si>
  <si>
    <t xml:space="preserve">Horisont Europa: Norske resultater per program </t>
  </si>
  <si>
    <t>F 4.6a</t>
  </si>
  <si>
    <t xml:space="preserve">EU-midler til Norge i innstilte prosjekter fordelt per sektor i Horisont Europa </t>
  </si>
  <si>
    <t>F 4.6b</t>
  </si>
  <si>
    <t>Norske deltagelser i innstilte prosjekter fordelt per sektor i Horisont Europa</t>
  </si>
  <si>
    <t>F 4.6c</t>
  </si>
  <si>
    <t>HORISONT: Antall deltakelser i innstilte prosjekter per søyle og FoU-sektor</t>
  </si>
  <si>
    <t>F 4.6d</t>
  </si>
  <si>
    <t>HORISONT: EU-midler i innstilte prosjekter per søknadstype og FoU-sektor</t>
  </si>
  <si>
    <t>F 4.6e</t>
  </si>
  <si>
    <t>HORISONT: Retur per norske organisasjon i signerte kontrakter - topp 15</t>
  </si>
  <si>
    <t>T 4.6b</t>
  </si>
  <si>
    <t>Resultater for panoramalandene isolert og i samarbeid med Norge i Horisont Europa</t>
  </si>
  <si>
    <t>Figur 4.1a</t>
  </si>
  <si>
    <t>År</t>
  </si>
  <si>
    <t>Løpende priser</t>
  </si>
  <si>
    <t>Faste 2015-priser</t>
  </si>
  <si>
    <t>Årlig realvekst</t>
  </si>
  <si>
    <t xml:space="preserve"> </t>
  </si>
  <si>
    <t>Figur 4.1b</t>
  </si>
  <si>
    <t>Tilleggsbevilgninger og omprioriteringer, faste 2015-priser</t>
  </si>
  <si>
    <t>Prosent av bevilgninger til FoU i saldert budsjett</t>
  </si>
  <si>
    <t>Figur 4.1c</t>
  </si>
  <si>
    <t>Andel av BNP</t>
  </si>
  <si>
    <t>Andel av totalt statsbudsjett</t>
  </si>
  <si>
    <t>Figur 4.1d</t>
  </si>
  <si>
    <t>Primærmottaker</t>
  </si>
  <si>
    <t>Universiteter og høgskoler</t>
  </si>
  <si>
    <t>Andre forskningssteder</t>
  </si>
  <si>
    <t>Norges forskningsråd</t>
  </si>
  <si>
    <t xml:space="preserve">Prosjektbevilgninger m.m </t>
  </si>
  <si>
    <t>Utlandet</t>
  </si>
  <si>
    <t>Totalt</t>
  </si>
  <si>
    <t>Figur 4.1e</t>
  </si>
  <si>
    <t>Departement</t>
  </si>
  <si>
    <t>Milliarder kroner</t>
  </si>
  <si>
    <t>Prosent av departementets totale bevilgninger</t>
  </si>
  <si>
    <t>KD</t>
  </si>
  <si>
    <t>HOD</t>
  </si>
  <si>
    <t>NFD</t>
  </si>
  <si>
    <t>KDD</t>
  </si>
  <si>
    <t>UD</t>
  </si>
  <si>
    <t>KLD</t>
  </si>
  <si>
    <t>FD</t>
  </si>
  <si>
    <t>OED</t>
  </si>
  <si>
    <t>LMD</t>
  </si>
  <si>
    <t>AID</t>
  </si>
  <si>
    <t>SD</t>
  </si>
  <si>
    <t>KUD</t>
  </si>
  <si>
    <t>BFD</t>
  </si>
  <si>
    <t>FIN</t>
  </si>
  <si>
    <t>JD</t>
  </si>
  <si>
    <t>Realvekst i grunnfinansiering</t>
  </si>
  <si>
    <t>Summer av Totbev</t>
  </si>
  <si>
    <t>Kolonneetiketter</t>
  </si>
  <si>
    <t>Radetiketter</t>
  </si>
  <si>
    <t>Totalsum</t>
  </si>
  <si>
    <t>Helseforetak</t>
  </si>
  <si>
    <t>Instituttsektor</t>
  </si>
  <si>
    <t>UoH-sektor</t>
  </si>
  <si>
    <t>Forskningsrådet</t>
  </si>
  <si>
    <t>Forskningsrådet nominelt</t>
  </si>
  <si>
    <t>Forskningsrådet (ekskl. grunnfinansiering institutter)</t>
  </si>
  <si>
    <t>Basisbevilgninger til universiteter og høgskoler, grunnbevilgninger til forskningsinstitutter under retningslinjer for statlig grunnbevilgning og forskningstilskuddet til regionale helseforetak. (2012=100)</t>
  </si>
  <si>
    <t>2012-2022; Bevilgninger i saldert budjsett (blå bok). 2023; Bevilgninger i forslag til statsbudsjett (gul bok)</t>
  </si>
  <si>
    <t>Forskningsrådet totalt</t>
  </si>
  <si>
    <t>Realvekst i grunnfinansiering Faste 2015-priser</t>
  </si>
  <si>
    <t>Sektor</t>
  </si>
  <si>
    <t>Helseforetak (øremerket)</t>
  </si>
  <si>
    <t>Instituttsektor (retningslinjer)</t>
  </si>
  <si>
    <t>UoH-sektor (total rammebevilgning)</t>
  </si>
  <si>
    <t>Kap</t>
  </si>
  <si>
    <t>Post</t>
  </si>
  <si>
    <t>Tekst</t>
  </si>
  <si>
    <t>Totalbevilgning (mill. kr)</t>
  </si>
  <si>
    <t>Dep</t>
  </si>
  <si>
    <t>CHR. MICHELSENS INSTITUTT</t>
  </si>
  <si>
    <t>STATLIGE LÆRESTEDER</t>
  </si>
  <si>
    <t>PRIVATE LÆRESTEDER</t>
  </si>
  <si>
    <t>GRUNNBEVILGNINGER SAMFUNNSVITENSKAPELIGE INSTITUTTER</t>
  </si>
  <si>
    <t>FORSKNING VED HELSEFORETAK</t>
  </si>
  <si>
    <t>BASISBEVILGNING TEKNISK-INDUSTRIELLE INSTITUTTER</t>
  </si>
  <si>
    <t>NHD</t>
  </si>
  <si>
    <t>BASISBEVILGNING FORSKNINGSINSTITITTER</t>
  </si>
  <si>
    <t>FKD</t>
  </si>
  <si>
    <t xml:space="preserve">BASISBEVILGNINGER </t>
  </si>
  <si>
    <t>BASISBEVILGNINGER MILJØINSTITUTTER</t>
  </si>
  <si>
    <t>BASISBEVILGNING PRIMÆRNÆRINGSINSTITUTTER</t>
  </si>
  <si>
    <t>PROGRAM FOR KLINISK BEHANDLINGSFORSKNING</t>
  </si>
  <si>
    <t>BASISBEVILGNINGER SAMFUNNSVITENSKAPELIGE INSTITUTTER</t>
  </si>
  <si>
    <t>NORTRIALS</t>
  </si>
  <si>
    <t>Figur 4.3a Tildelinger fra Norges Forskningsråd etter sektor og år. Faste 2015-priser</t>
  </si>
  <si>
    <t>Næringsliv</t>
  </si>
  <si>
    <t>Offentlig sektor</t>
  </si>
  <si>
    <t>Øvrige</t>
  </si>
  <si>
    <t>ukjent</t>
  </si>
  <si>
    <t>Figur 4.3a Tildelinger fra Norges Forskningsråd etter sektor og år. Fløpende priser.</t>
  </si>
  <si>
    <t>Figur 4.3a Tildelinger fra Norges Forskningsråd etter sektor og år. Uten grunnbevilgning. Faste 2015-priser</t>
  </si>
  <si>
    <t>Figur 4.3a Tildelinger fra Norges Forskningsråd etter sektor og år. Uten grunnbevilgning. Løpende priser</t>
  </si>
  <si>
    <t>Figur 4.3b Tildelinger fra Norges Forskningsråd etter fagområde og år. Faste 2015-priser.</t>
  </si>
  <si>
    <t>Annet</t>
  </si>
  <si>
    <t>Humaniora</t>
  </si>
  <si>
    <t>Landbruks- og fiskerifag</t>
  </si>
  <si>
    <t>Matematikk og naturvitenskap</t>
  </si>
  <si>
    <t>Medisin og helsefag</t>
  </si>
  <si>
    <t>Samfunnsvitenskap</t>
  </si>
  <si>
    <t>Teknologi</t>
  </si>
  <si>
    <t>Figur 4.3b Tildelinger fra Norges Forskningsråd etter fagområde og år. Løpende priser.</t>
  </si>
  <si>
    <r>
      <t>Figur 4.3c Forskningsrådets tildelinger etter søknadstype</t>
    </r>
    <r>
      <rPr>
        <b/>
        <vertAlign val="superscript"/>
        <sz val="11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og år. Faste 2015-priser</t>
    </r>
  </si>
  <si>
    <t>Forskerprosjekt</t>
  </si>
  <si>
    <t>Forskningsinfrastruktur</t>
  </si>
  <si>
    <t>Forskningssenter</t>
  </si>
  <si>
    <t>Ingen søknadstype</t>
  </si>
  <si>
    <t>Innovasjonsprosjekt</t>
  </si>
  <si>
    <t>Internasjonale utlysninger</t>
  </si>
  <si>
    <t>Kommersialiseringsprosjekt</t>
  </si>
  <si>
    <t>Kompetanse- og samarbeidsprosjekt</t>
  </si>
  <si>
    <t>Koordinerings- og støtteaktivitet</t>
  </si>
  <si>
    <t>Utgåtte søknadstyper</t>
  </si>
  <si>
    <r>
      <t>Figur 4.3c Forskningsrådets tildelinger etter søknadstype</t>
    </r>
    <r>
      <rPr>
        <b/>
        <vertAlign val="superscript"/>
        <sz val="11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og år. Løpende priser.</t>
    </r>
  </si>
  <si>
    <t>Figur 4.3d Forskningsrådets tildelinger* fordelt på langtidsplanens mål** og prioriteringer. 2013-2022. Faste 2015-priser</t>
  </si>
  <si>
    <t>Hav og kyst</t>
  </si>
  <si>
    <t>Helse</t>
  </si>
  <si>
    <t>Høy kvalitet og tilgjengelighet</t>
  </si>
  <si>
    <t>Klima, miljø og energi</t>
  </si>
  <si>
    <t>Muliggjørende og industrielle teknologier</t>
  </si>
  <si>
    <t>Samfunnssikkerhet og beredskap</t>
  </si>
  <si>
    <t>Styrket konkurransekraft og innovasjonsevne</t>
  </si>
  <si>
    <t>Tillit og fellesskap</t>
  </si>
  <si>
    <t>Figur 4.3d Forskningsrådets tildelinger* fordelt på langtidsplanens mål** og prioriteringer. 2013-2022. Løpende priser.</t>
  </si>
  <si>
    <t>*Ett prosjekt kan være merket med flere av målene og prioriteringene. Disse er derfor overlappende og må ikke summeres.</t>
  </si>
  <si>
    <t>**Merk at det ikke er en egen kategori for mål to " Miljømessig, sosial og økonomisk bærekraft" da denne er fanget opp i de tematiske prioriteringene i Forskningsrådets statistikk.</t>
  </si>
  <si>
    <r>
      <t>Figur 4.3e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Forskningsrådets tildelinger etter fylke (inkludert Svalbard) og år. Faste 2015-priser.</t>
    </r>
  </si>
  <si>
    <t>Oslo</t>
  </si>
  <si>
    <t>Trøndelag</t>
  </si>
  <si>
    <t>Viken</t>
  </si>
  <si>
    <t>Vestland</t>
  </si>
  <si>
    <t>Troms og Finnmark</t>
  </si>
  <si>
    <t>Rogaland</t>
  </si>
  <si>
    <t>Innlandet</t>
  </si>
  <si>
    <t>Agder</t>
  </si>
  <si>
    <t>Vestfold og Telemark</t>
  </si>
  <si>
    <t>Møre og Romsdal</t>
  </si>
  <si>
    <t>Nordland</t>
  </si>
  <si>
    <t>Svalbard</t>
  </si>
  <si>
    <r>
      <t>Figur 4.3e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Forskningsrådets tildelinger etter fylke (inkludert Svalbard) og år. Løpende priser.</t>
    </r>
  </si>
  <si>
    <t>Tabell 4.4a Om prosjekter og deltagelse i siste ett og fireårsundersøkelsene</t>
  </si>
  <si>
    <t>Antall prosjekter</t>
  </si>
  <si>
    <t>Samlet NFR-finansiering1</t>
  </si>
  <si>
    <r>
      <t>1 057</t>
    </r>
    <r>
      <rPr>
        <sz val="11"/>
        <color rgb="FFFF0000"/>
        <rFont val="Calibri Light"/>
        <family val="2"/>
      </rPr>
      <t> </t>
    </r>
  </si>
  <si>
    <r>
      <t>1 339</t>
    </r>
    <r>
      <rPr>
        <sz val="11"/>
        <color rgb="FFFF0000"/>
        <rFont val="Calibri Light"/>
        <family val="2"/>
      </rPr>
      <t> </t>
    </r>
  </si>
  <si>
    <t>Samlet prosjektfinansiering (inkl. NFR-finansiering)2</t>
  </si>
  <si>
    <r>
      <t>2 919</t>
    </r>
    <r>
      <rPr>
        <sz val="11"/>
        <color rgb="FFFF0000"/>
        <rFont val="Calibri Light"/>
        <family val="2"/>
      </rPr>
      <t> </t>
    </r>
  </si>
  <si>
    <r>
      <t>3 192</t>
    </r>
    <r>
      <rPr>
        <sz val="11"/>
        <color rgb="FFFF0000"/>
        <rFont val="Calibri Light"/>
        <family val="2"/>
      </rPr>
      <t> </t>
    </r>
  </si>
  <si>
    <t>Gjennomsnittlig ramme per prosjekt</t>
  </si>
  <si>
    <r>
      <t> 24,3 </t>
    </r>
    <r>
      <rPr>
        <sz val="11"/>
        <color rgb="FFFF0000"/>
        <rFont val="Calibri Light"/>
        <family val="2"/>
      </rPr>
      <t> </t>
    </r>
  </si>
  <si>
    <r>
      <t> 20,0 </t>
    </r>
    <r>
      <rPr>
        <sz val="11"/>
        <color rgb="FFFF0000"/>
        <rFont val="Calibri Light"/>
        <family val="2"/>
      </rPr>
      <t> </t>
    </r>
  </si>
  <si>
    <t>Gjennomsnittlig NFR-støtte per prosjekt</t>
  </si>
  <si>
    <r>
      <t>8,8</t>
    </r>
    <r>
      <rPr>
        <sz val="11"/>
        <color rgb="FFFF0000"/>
        <rFont val="Calibri Light"/>
        <family val="2"/>
      </rPr>
      <t> </t>
    </r>
  </si>
  <si>
    <r>
      <t>8,4</t>
    </r>
    <r>
      <rPr>
        <sz val="11"/>
        <color rgb="FFFF0000"/>
        <rFont val="Calibri Light"/>
        <family val="2"/>
      </rPr>
      <t> </t>
    </r>
  </si>
  <si>
    <t xml:space="preserve">Gjennomsnittlig støtteandel per prosjekt </t>
  </si>
  <si>
    <t>Tot. antall prosjektpartnere</t>
  </si>
  <si>
    <t>Gjennomsnittlig antall prosjektpartnere per prosjekt</t>
  </si>
  <si>
    <r>
      <t>Note:</t>
    </r>
    <r>
      <rPr>
        <vertAlign val="superscript"/>
        <sz val="8"/>
        <color theme="1"/>
        <rFont val="Arial"/>
        <family val="2"/>
      </rPr>
      <t xml:space="preserve"> 1</t>
    </r>
    <r>
      <rPr>
        <sz val="8"/>
        <color theme="1"/>
        <rFont val="Arial"/>
        <family val="2"/>
      </rPr>
      <t>Innvilget beløp per prosjekt er inflasjonsjustert basert på prosjektperiodens år, for å gi et beregnet beløp i 2022-kroner.</t>
    </r>
  </si>
  <si>
    <r>
      <t xml:space="preserve">2 </t>
    </r>
    <r>
      <rPr>
        <sz val="8"/>
        <color theme="1"/>
        <rFont val="Arial"/>
        <family val="2"/>
      </rPr>
      <t>Omfatter NFR støtte, egenfinansiering, private kilder, internasjonale kilder eller andre offentlige kilder.</t>
    </r>
  </si>
  <si>
    <r>
      <t>Kilde</t>
    </r>
    <r>
      <rPr>
        <sz val="8"/>
        <color theme="1"/>
        <rFont val="Arial"/>
        <family val="2"/>
      </rPr>
      <t>: Forskningsrådet, bearbeidet av SØA</t>
    </r>
  </si>
  <si>
    <t>Tabell 4.4b Addisjonalitet. Fordelt på undersøkelse og etter år prosjektet ble avsluttet.</t>
  </si>
  <si>
    <t>«Hva tror du ville skjedd med FoU-prosjektet dersom Forskningsrådet ikke hadde bidratt med finansiering?»</t>
  </si>
  <si>
    <t>Fireårsundersøkelsen</t>
  </si>
  <si>
    <t>Ettårsundersøkelsen</t>
  </si>
  <si>
    <t>Avsluttet 2017</t>
  </si>
  <si>
    <t>Avsluttet 2018</t>
  </si>
  <si>
    <t>Avsluttet 2021</t>
  </si>
  <si>
    <t>Avsluttet 2022</t>
  </si>
  <si>
    <t>Sannsynligvis ikke blitt gjennomført</t>
  </si>
  <si>
    <t>Sannsynligvis blitt gjennomført i en mer begrenset skala og på et senere tidspunkt</t>
  </si>
  <si>
    <t>Sannsynligvis blitt gjennomført i en begrenset skala, men på samme tidspunkt</t>
  </si>
  <si>
    <t>Sannsynligvis blitt gjennomført i samme skala, men på et senere tidspunkt</t>
  </si>
  <si>
    <t>Sannsynligvis blitt gjennomført uten endringer, i samme skala og på samme tidspunkt</t>
  </si>
  <si>
    <t>Vet ikke</t>
  </si>
  <si>
    <t>Antall som har besvart spørsmålet (n=)</t>
  </si>
  <si>
    <r>
      <t>Kilde</t>
    </r>
    <r>
      <rPr>
        <sz val="8"/>
        <color theme="1"/>
        <rFont val="Arial"/>
        <family val="2"/>
      </rPr>
      <t>: Samfunnsøkonomisk analyse og Møreforsking</t>
    </r>
  </si>
  <si>
    <t>Tabell 4.4c Tilfredshet med FoU-resultater</t>
  </si>
  <si>
    <t>«Sett i ettertid, hvor fornøyd eller misfornøyd er bedriftene med FoU- resultatene i prosjektet?»</t>
  </si>
  <si>
    <t>F</t>
  </si>
  <si>
    <t>Avsluttet i 2017</t>
  </si>
  <si>
    <t>Avsluttet i 2018</t>
  </si>
  <si>
    <t>Avsluttet i 2021</t>
  </si>
  <si>
    <t>Avsluttet i 2022</t>
  </si>
  <si>
    <t>Svært fornøyd</t>
  </si>
  <si>
    <t>Fornøyd</t>
  </si>
  <si>
    <t>Verken fornøyd eller misfornøyd</t>
  </si>
  <si>
    <t>Misfornøyd</t>
  </si>
  <si>
    <t>Svært misfornøyd</t>
  </si>
  <si>
    <t>For tidlig å si*</t>
  </si>
  <si>
    <t>Tabell 4.4d Innovasjon</t>
  </si>
  <si>
    <t>«Har gjennomføringen av prosjektet resultert i …»</t>
  </si>
  <si>
    <t>Lansering av nye eller forbedrede varer eller tjenester</t>
  </si>
  <si>
    <t>Implementering av nye eller forbedrede virksomhetsprosesser</t>
  </si>
  <si>
    <t>Ja, allerede skjedd</t>
  </si>
  <si>
    <t>Nei, men forventes på et senere tidspunkt</t>
  </si>
  <si>
    <t>Nei og forventer heller ikke</t>
  </si>
  <si>
    <t>Tabell 4.4e Tilfredshet med kommersielle resultater</t>
  </si>
  <si>
    <t>«Sett i ettertid, hvor fornøyd eller misfornøyd er bedriftene med de kommersielle resultatene i prosjektet?»</t>
  </si>
  <si>
    <t>Nøytral</t>
  </si>
  <si>
    <t>Tabell 4.4f Økonomiske virkninger – Fireårsundersøkelsen (prosjekter avsluttet i 2018)</t>
  </si>
  <si>
    <t>«Har eller forventes prosjektet å resultere i …»</t>
  </si>
  <si>
    <t>Økte inntekter fra salg av varer og tjenester</t>
  </si>
  <si>
    <t>Økte inntekter (royalties) fra lisensiering til andre</t>
  </si>
  <si>
    <t>Reduserte kostnader</t>
  </si>
  <si>
    <t>Nei, og forventer heller ikke</t>
  </si>
  <si>
    <t>Vet Ikke</t>
  </si>
  <si>
    <t>Tabell 4.4f Bedriftsøkonomisk avkastning, 4. års undersøkelsen, etter år prosjektene ble avsluttet</t>
  </si>
  <si>
    <t>Antall besvarte</t>
  </si>
  <si>
    <t>Kommersialisert eller forventet senere</t>
  </si>
  <si>
    <t>Besvarte med økonomiske anslag</t>
  </si>
  <si>
    <t>Nåverdi inntjening fratrukket investeringer for kommersialisering, i milliarder kroner</t>
  </si>
  <si>
    <r>
      <t>3,2</t>
    </r>
    <r>
      <rPr>
        <sz val="11"/>
        <color rgb="FFFF0000"/>
        <rFont val="Calibri Light"/>
        <family val="2"/>
      </rPr>
      <t> </t>
    </r>
  </si>
  <si>
    <r>
      <t>1,9</t>
    </r>
    <r>
      <rPr>
        <sz val="11"/>
        <color rgb="FFFF0000"/>
        <rFont val="Calibri Light"/>
        <family val="2"/>
      </rPr>
      <t> </t>
    </r>
  </si>
  <si>
    <r>
      <t>5,7</t>
    </r>
    <r>
      <rPr>
        <sz val="11"/>
        <color rgb="FFFF0000"/>
        <rFont val="Calibri Light"/>
        <family val="2"/>
      </rPr>
      <t> </t>
    </r>
  </si>
  <si>
    <r>
      <t>0,2</t>
    </r>
    <r>
      <rPr>
        <sz val="11"/>
        <color rgb="FFFF0000"/>
        <rFont val="Calibri Light"/>
        <family val="2"/>
      </rPr>
      <t> </t>
    </r>
  </si>
  <si>
    <r>
      <t>5,</t>
    </r>
    <r>
      <rPr>
        <i/>
        <sz val="11"/>
        <color rgb="FFFF0000"/>
        <rFont val="Calibri Light"/>
        <family val="2"/>
      </rPr>
      <t>1</t>
    </r>
    <r>
      <rPr>
        <sz val="11"/>
        <color rgb="FFFF0000"/>
        <rFont val="Calibri Light"/>
        <family val="2"/>
      </rPr>
      <t> </t>
    </r>
  </si>
  <si>
    <r>
      <t>17,9</t>
    </r>
    <r>
      <rPr>
        <sz val="11"/>
        <color rgb="FFFF0000"/>
        <rFont val="Calibri Light"/>
        <family val="2"/>
      </rPr>
      <t> </t>
    </r>
  </si>
  <si>
    <r>
      <t>3,1</t>
    </r>
    <r>
      <rPr>
        <sz val="11"/>
        <color rgb="FFFF0000"/>
        <rFont val="Calibri Light"/>
        <family val="2"/>
      </rPr>
      <t> </t>
    </r>
  </si>
  <si>
    <t>Tabell 4.4g</t>
  </si>
  <si>
    <t>Oppdrag</t>
  </si>
  <si>
    <t>Effektindikator</t>
  </si>
  <si>
    <t>Delmål</t>
  </si>
  <si>
    <t>(B)</t>
  </si>
  <si>
    <t>(D)</t>
  </si>
  <si>
    <t>(I)</t>
  </si>
  <si>
    <t>(L)</t>
  </si>
  <si>
    <t>Bank</t>
  </si>
  <si>
    <t>Distrikt</t>
  </si>
  <si>
    <t>Innovasjon</t>
  </si>
  <si>
    <t>Landbruk</t>
  </si>
  <si>
    <t>Alle</t>
  </si>
  <si>
    <t>Salgsinntekter</t>
  </si>
  <si>
    <t>Gründer</t>
  </si>
  <si>
    <t>***</t>
  </si>
  <si>
    <t>Etbl. foretak</t>
  </si>
  <si>
    <t>Verdiskaping</t>
  </si>
  <si>
    <t>Produktivitet</t>
  </si>
  <si>
    <t>**</t>
  </si>
  <si>
    <t>Antall årsverk</t>
  </si>
  <si>
    <r>
      <t>Kapitalrentabilitet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</si>
  <si>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Tabell 4.4h</t>
  </si>
  <si>
    <t>Første 3 årene</t>
  </si>
  <si>
    <t>Langtidseffekter (3+ år)</t>
  </si>
  <si>
    <t>Alle år</t>
  </si>
  <si>
    <t>18,6***</t>
  </si>
  <si>
    <t>10,1***</t>
  </si>
  <si>
    <t>15,8***</t>
  </si>
  <si>
    <t>-8,2*</t>
  </si>
  <si>
    <t>7,4**</t>
  </si>
  <si>
    <t>3,4**</t>
  </si>
  <si>
    <t>-3,9*</t>
  </si>
  <si>
    <t>3,6**</t>
  </si>
  <si>
    <t>-5,0*</t>
  </si>
  <si>
    <t>Figur 1 Bidrag til å løse store samfunnsutfordringer</t>
  </si>
  <si>
    <t>«Har prosjektet bidratt til kunnskapsutvikling og/eller teknologiutvikling for … (flere svar er mulig).»</t>
  </si>
  <si>
    <t>Fireårsundersøkelsen (avsluttet i 2017)</t>
  </si>
  <si>
    <t>Fireårsundersøkelsen (avsluttet i 2018)</t>
  </si>
  <si>
    <t>Ettårsundersøkelsen (avsluttet i 2021)</t>
  </si>
  <si>
    <t>Ettårsundersøkelsen (avsluttet i 2022)</t>
  </si>
  <si>
    <t>Reduserte utgifter i offentlig sektor</t>
  </si>
  <si>
    <t>Mer miljøvennlige og/eller effektive transportsystemer</t>
  </si>
  <si>
    <t>Bedre offentlige tjenester</t>
  </si>
  <si>
    <t>Tilpasning til klimaendringer</t>
  </si>
  <si>
    <t>Bedre helse / livskvalitet</t>
  </si>
  <si>
    <t>Økt sikkerhet / forebygging av ulykker</t>
  </si>
  <si>
    <t>Mer miljøvennlige og/eller effektive energisystemer</t>
  </si>
  <si>
    <t>Reduksjon i utslipp av klimagasser</t>
  </si>
  <si>
    <t>Sikrere eller mer bærekraftig forvaltning av ressurser og økosystemer</t>
  </si>
  <si>
    <t>Mer effektiv bruk eller gjenbruk av ressurser</t>
  </si>
  <si>
    <r>
      <t>Note</t>
    </r>
    <r>
      <rPr>
        <sz val="8"/>
        <color theme="1"/>
        <rFont val="Arial"/>
        <family val="2"/>
      </rPr>
      <t xml:space="preserve">: Respondentene kan krysse av for flere bidrag. Summen av andelene kan derfor overstige 100 pst. </t>
    </r>
  </si>
  <si>
    <t>Tabell 4.5a Totalt støttebeløp og støttebeløp per foretak etter virkemiddelaktør i 2020-2022. Mill. NOK</t>
  </si>
  <si>
    <t>Oppdatert: 30.11.2023</t>
  </si>
  <si>
    <t>Antall foretak</t>
  </si>
  <si>
    <t>Totalt beløp</t>
  </si>
  <si>
    <t>Gj. beløp per foretak</t>
  </si>
  <si>
    <t>Virkemiddelaktør</t>
  </si>
  <si>
    <r>
      <t>2020</t>
    </r>
    <r>
      <rPr>
        <sz val="8"/>
        <color theme="1"/>
        <rFont val="Calibri"/>
        <family val="2"/>
        <scheme val="minor"/>
      </rPr>
      <t> </t>
    </r>
  </si>
  <si>
    <t>EUs programmer</t>
  </si>
  <si>
    <t>Innovasjon Norge</t>
  </si>
  <si>
    <t>Regionale forskningsfond</t>
  </si>
  <si>
    <t>Siva*</t>
  </si>
  <si>
    <t>SkatteFUNN</t>
  </si>
  <si>
    <r>
      <t>4604</t>
    </r>
    <r>
      <rPr>
        <sz val="11"/>
        <color theme="1"/>
        <rFont val="Calibri"/>
        <family val="2"/>
        <scheme val="minor"/>
      </rPr>
      <t>  </t>
    </r>
  </si>
  <si>
    <t>Noter: * Bare støtte fra Siva som foretakene får i form av innovasjonstilskudd  er rapportert her. I tillegg kan medlemmer i inkubatorer og næringshager få støtte for nettverksutvikling og kan benytte seg av rådgivning.</t>
  </si>
  <si>
    <t> Er dette noe annet enn den generelle subsidien som foretak for ved å være en del av en hage eller inkubator</t>
  </si>
  <si>
    <t>Tabell 4.5b. Antall foretak med bevilgning til nytt prosjekt i 2021 etter tidligere tildelinger</t>
  </si>
  <si>
    <t xml:space="preserve">Foretak </t>
  </si>
  <si>
    <t xml:space="preserve">Nye </t>
  </si>
  <si>
    <t>I alt</t>
  </si>
  <si>
    <t xml:space="preserve">Andel nye </t>
  </si>
  <si>
    <r>
      <t>med tidligere tildelinger</t>
    </r>
    <r>
      <rPr>
        <vertAlign val="superscript"/>
        <sz val="9"/>
        <color rgb="FF000000"/>
        <rFont val="Calibri"/>
        <family val="2"/>
        <scheme val="minor"/>
      </rPr>
      <t>1</t>
    </r>
  </si>
  <si>
    <t xml:space="preserve">mottakere </t>
  </si>
  <si>
    <t>i 2022</t>
  </si>
  <si>
    <t>Andel</t>
  </si>
  <si>
    <t>nye</t>
  </si>
  <si>
    <t>(i 2021;</t>
  </si>
  <si>
    <t>i 2020)</t>
  </si>
  <si>
    <r>
      <t>88</t>
    </r>
    <r>
      <rPr>
        <sz val="8"/>
        <color theme="1"/>
        <rFont val="Calibri"/>
        <family val="2"/>
        <scheme val="minor"/>
      </rPr>
      <t> </t>
    </r>
  </si>
  <si>
    <t>(9,8 %;</t>
  </si>
  <si>
    <t>12,3 %)</t>
  </si>
  <si>
    <t>(49,3 %;</t>
  </si>
  <si>
    <t>49,4 %)</t>
  </si>
  <si>
    <t>(11,3 %;</t>
  </si>
  <si>
    <t>14,3 %)</t>
  </si>
  <si>
    <t>(24,2 %;</t>
  </si>
  <si>
    <t>44,5 %)</t>
  </si>
  <si>
    <t>Siva</t>
  </si>
  <si>
    <t>(28,0 %;</t>
  </si>
  <si>
    <t>32,9 %)</t>
  </si>
  <si>
    <t>(31,6 %;</t>
  </si>
  <si>
    <t>30,9 %)</t>
  </si>
  <si>
    <r>
      <t>1</t>
    </r>
    <r>
      <rPr>
        <sz val="9"/>
        <color rgb="FF000000"/>
        <rFont val="Calibri"/>
        <family val="2"/>
        <scheme val="minor"/>
      </rPr>
      <t xml:space="preserve"> Foretak som hadde fått tildelt bevilgning i form av næringsrettet tilskudd til FoU og innovasjon i 2019-2021 fra minst en av virkemiddelaktørene i analysen.</t>
    </r>
  </si>
  <si>
    <t>Alle mottakere</t>
  </si>
  <si>
    <t>IN</t>
  </si>
  <si>
    <t>NFR</t>
  </si>
  <si>
    <t>SKF</t>
  </si>
  <si>
    <t>EU</t>
  </si>
  <si>
    <t>RFF</t>
  </si>
  <si>
    <t>Antall ansatte</t>
  </si>
  <si>
    <t>Ukjent</t>
  </si>
  <si>
    <t>0-4 ansatte</t>
  </si>
  <si>
    <t>5-9 ansatte</t>
  </si>
  <si>
    <t>10-19 ansatte</t>
  </si>
  <si>
    <t>20-49 ansatte</t>
  </si>
  <si>
    <t>50-149 ansatte</t>
  </si>
  <si>
    <t>150+ ansatte</t>
  </si>
  <si>
    <t>Alder</t>
  </si>
  <si>
    <t>0-2 år</t>
  </si>
  <si>
    <t>3-5 år</t>
  </si>
  <si>
    <t>6-9 år</t>
  </si>
  <si>
    <t>10-14 år</t>
  </si>
  <si>
    <t>15+ år</t>
  </si>
  <si>
    <t>Fylke</t>
  </si>
  <si>
    <t>Vestlandet</t>
  </si>
  <si>
    <t>Næringsgruppe</t>
  </si>
  <si>
    <t>Jordbruk og landbruksbasert næringsmiddelindustri</t>
  </si>
  <si>
    <t>G01:Jordbruk og landbruksbasert næringsmiddelindustri</t>
  </si>
  <si>
    <t>Skog og treindustri</t>
  </si>
  <si>
    <t>G02:Skog og treindustri</t>
  </si>
  <si>
    <t>Fiskeri, havbruk og fiskeribasert næringsmiddelindustri</t>
  </si>
  <si>
    <t>G03:Fiskeri, havbruk og fiskeribasert næringsmiddelindustri</t>
  </si>
  <si>
    <t>Petroleum, inkl, forsyning, boring og rørtransport</t>
  </si>
  <si>
    <t>G04:Petroleum, inkl. forsyning, boring og rørtransport</t>
  </si>
  <si>
    <t>Petroleumsrettet leverandørindustri</t>
  </si>
  <si>
    <t>G05:Petroleumsrettet leverandørindustri</t>
  </si>
  <si>
    <t>Prosessindustri</t>
  </si>
  <si>
    <t>G06:Prosessindustri</t>
  </si>
  <si>
    <t>Maskin og teknologiindustri</t>
  </si>
  <si>
    <t>G07:Maskin og teknologiindustri</t>
  </si>
  <si>
    <t>Biotek og helseindustri</t>
  </si>
  <si>
    <t>G08:Biotek og helseindustri</t>
  </si>
  <si>
    <t>Annen vareproduserende industri og bergverk</t>
  </si>
  <si>
    <t>G09:Annen vareproduserende industri og bergverk</t>
  </si>
  <si>
    <t>Energiproduksjon og distribusjon</t>
  </si>
  <si>
    <t>G10:Energiproduksjon og distribusjon</t>
  </si>
  <si>
    <t>Vann og avfallshåndtering</t>
  </si>
  <si>
    <t>G11:Vann og avfallshåndtering</t>
  </si>
  <si>
    <t>Bygg, anlegg og eiendomsforvaltning</t>
  </si>
  <si>
    <t>G12:Bygg, anlegg og eiendomsforvaltning</t>
  </si>
  <si>
    <t>Detaljhandel, inkl. tilhørende engros</t>
  </si>
  <si>
    <t>G13:Detaljhandel, inkl. tilhørende engros og bilhandel</t>
  </si>
  <si>
    <t>Transport og logistikk, ekskl. persontransport</t>
  </si>
  <si>
    <t>G14:Transport og logistikk, ekskl. persontransport</t>
  </si>
  <si>
    <t>Reiseliv</t>
  </si>
  <si>
    <t>G15:Reiseliv</t>
  </si>
  <si>
    <t>Kultur og underholdning</t>
  </si>
  <si>
    <t>G16:Kultur og underholdning</t>
  </si>
  <si>
    <t>Telekommunikasjon og IT</t>
  </si>
  <si>
    <t>G17:Telekommunikasjon og IT</t>
  </si>
  <si>
    <t>Finansiering og forsikring</t>
  </si>
  <si>
    <t>G18:Finansiering og forsikring</t>
  </si>
  <si>
    <t>Faglig vitenskapelig tjenesteyting</t>
  </si>
  <si>
    <t>G19:Faglig vitenskapelig tjenesteyting</t>
  </si>
  <si>
    <t>Annen forretningsmessig tjenesteyting</t>
  </si>
  <si>
    <t>G20:Annen forretningsmessig tjenesteyting</t>
  </si>
  <si>
    <t>Administrasjon, utdanning og medlemsorganisasjoner</t>
  </si>
  <si>
    <t>G21:Administrasjon, utdanning og medlemsorganisasjoner</t>
  </si>
  <si>
    <t>Helse og omsorgstjenester</t>
  </si>
  <si>
    <t>G22:Helse og omsorgstjenester</t>
  </si>
  <si>
    <t>Annen personrettet tjenesteyting</t>
  </si>
  <si>
    <t>G23:Annen personrettet tjenesteyting</t>
  </si>
  <si>
    <t>Uopgitt</t>
  </si>
  <si>
    <t>G99:Uoppgitt</t>
  </si>
  <si>
    <t>aktor</t>
  </si>
  <si>
    <t>region</t>
  </si>
  <si>
    <t>belop_1000</t>
  </si>
  <si>
    <t>antall_aktive</t>
  </si>
  <si>
    <t>antall_nyesokere</t>
  </si>
  <si>
    <t>EUs program</t>
  </si>
  <si>
    <t>Tabell 4.6a</t>
  </si>
  <si>
    <t>Kilde: Norges forskningsråd basert på EU-kommisjonen, eCorda. Desember 2022.</t>
  </si>
  <si>
    <t>Program</t>
  </si>
  <si>
    <t xml:space="preserve">Norske midler i innstilte prosjekter 
(millioner euro) </t>
  </si>
  <si>
    <t>Norsk returandel (prosent)</t>
  </si>
  <si>
    <t>Innstilte søknader Norge (antall)</t>
  </si>
  <si>
    <t>Norsk suksessrate (prosent)</t>
  </si>
  <si>
    <t>Ranking norsk suksessrate over/under gj.snitt (pp)</t>
  </si>
  <si>
    <t>Fremragende vitenskap</t>
  </si>
  <si>
    <t>ERC  (Det europeiske forskningsrådet)</t>
  </si>
  <si>
    <t>MSCA  (Marie Skłodowska-Curie-aktiviteter)</t>
  </si>
  <si>
    <t>INFRA  (Forskningsinfrastruktur)</t>
  </si>
  <si>
    <t>Globale utfordringer og konkurransedyktig næringsliv</t>
  </si>
  <si>
    <t>CL1 (Helse)</t>
  </si>
  <si>
    <t>CL2 (Kultur, kreativitet og inkluderende samfunn)</t>
  </si>
  <si>
    <t>CL3 (Samfunnssikkerhet)</t>
  </si>
  <si>
    <t>CL4 (Digitalisering, næringsliv og romvirksomhet)</t>
  </si>
  <si>
    <t>CL5 (Klima, energi og mobilitet)</t>
  </si>
  <si>
    <t>CL6 (Mat, bioøkonomi, naturressurser, landbruk og miljø)</t>
  </si>
  <si>
    <t>Innovativt Europa</t>
  </si>
  <si>
    <t>Europeisk innovasjonsråd (EIC)</t>
  </si>
  <si>
    <t>Økosystemer for innovasjon (EIE)</t>
  </si>
  <si>
    <t>Det europeiske instituttet for innovasjon og teknologi (EIT)</t>
  </si>
  <si>
    <t xml:space="preserve">Bredere deltakelse og styrking av Det europeiske forskningsområdet </t>
  </si>
  <si>
    <t>Bredere deltakelse (WIDENING)</t>
  </si>
  <si>
    <t>Det europeiske forskningsområdet  (ERA)</t>
  </si>
  <si>
    <t xml:space="preserve">Totalt </t>
  </si>
  <si>
    <t>Datakilde: eCordas søknadsdatabase (Kommisjonen)</t>
  </si>
  <si>
    <t>Ekskl. 1.trinnssøknader ved totrinnsprosesser og ugyldige søknader</t>
  </si>
  <si>
    <t>Figur 4.6a</t>
  </si>
  <si>
    <t>Horisont Europa, eCorda per desember 2022</t>
  </si>
  <si>
    <t>Kilde: Norges forskningsråd basert på EU-kommisjonen</t>
  </si>
  <si>
    <t>EU-midler</t>
  </si>
  <si>
    <t>Figur 4.6b</t>
  </si>
  <si>
    <t>Antall deltagelser</t>
  </si>
  <si>
    <t>Figur 4.6c</t>
  </si>
  <si>
    <t>Program
forkortelse</t>
  </si>
  <si>
    <t>UoH</t>
  </si>
  <si>
    <t>Institutter</t>
  </si>
  <si>
    <t>Helseforetakene</t>
  </si>
  <si>
    <t>Fremdragende forskning</t>
  </si>
  <si>
    <t>Innovativt       Europa</t>
  </si>
  <si>
    <t>Bredere deltakelse   og styrking av     Det europeiske forskningsområdet</t>
  </si>
  <si>
    <t>kilde: data i eCorda per desember 2022</t>
  </si>
  <si>
    <t>Figur 4.6d</t>
  </si>
  <si>
    <t>RIA</t>
  </si>
  <si>
    <t>IA</t>
  </si>
  <si>
    <t>CSA</t>
  </si>
  <si>
    <t>MSCA</t>
  </si>
  <si>
    <t>ERC</t>
  </si>
  <si>
    <t>COFUND</t>
  </si>
  <si>
    <t>EIC</t>
  </si>
  <si>
    <t>Totalt:</t>
  </si>
  <si>
    <t>data i eCorda per desember 2022</t>
  </si>
  <si>
    <t>Figur 4.6e</t>
  </si>
  <si>
    <t>PRIO</t>
  </si>
  <si>
    <t xml:space="preserve">NIBIO </t>
  </si>
  <si>
    <t>RUTER AS</t>
  </si>
  <si>
    <t>Clara Venture Labs AS</t>
  </si>
  <si>
    <t>NMBU</t>
  </si>
  <si>
    <t xml:space="preserve">NILU </t>
  </si>
  <si>
    <t>UIT</t>
  </si>
  <si>
    <t>OUS</t>
  </si>
  <si>
    <t>NORCE</t>
  </si>
  <si>
    <t>UIB</t>
  </si>
  <si>
    <t>CEPI</t>
  </si>
  <si>
    <t>NTNU</t>
  </si>
  <si>
    <t>UIO</t>
  </si>
  <si>
    <t>SINTEF Konsern</t>
  </si>
  <si>
    <t>per desember 2022</t>
  </si>
  <si>
    <t xml:space="preserve">Ekskl. 1.trinnssøknader ved totrinnsprosesser og ugyldige søknader.                                    </t>
  </si>
  <si>
    <t>Organisasjonsnavn</t>
  </si>
  <si>
    <t>Mill. euro</t>
  </si>
  <si>
    <t>FoU sektor</t>
  </si>
  <si>
    <t>UNIVERSITETET I OSLO</t>
  </si>
  <si>
    <t>NORGES TEKNISK-NATURVITENSKAPELIGE UNIVERSITET NTNU</t>
  </si>
  <si>
    <t>COALITION FOR EPIDEMIC PREPAREDNESS INNOVATIONS</t>
  </si>
  <si>
    <t>NORGES FORSKNINGSRÅD</t>
  </si>
  <si>
    <t>UNIVERSITETET I BERGEN</t>
  </si>
  <si>
    <t>NORCE NORWEGIAN RESEARCH CENTRE AS</t>
  </si>
  <si>
    <t>OSLO UNIVERSITETSSYKEHUS HF</t>
  </si>
  <si>
    <t>UNIVERSITETET I TROMSØ - NORGES ARKTISKE UNIVERSITET</t>
  </si>
  <si>
    <t>NILU - STIFTELSEN NORSK INSTITUTT FOR LUFTFORSKNING</t>
  </si>
  <si>
    <t>NORGES MILJØ- OG BIOVITENSKAPELIGE UNIVERSITET (NMBU)</t>
  </si>
  <si>
    <t>CLARA VENTURE LABS AS</t>
  </si>
  <si>
    <t>NIBIO - NORSK INSTITUTT FOR BIOØKONOMI</t>
  </si>
  <si>
    <t>INSTITUTT FOR FREDSFORSKNING</t>
  </si>
  <si>
    <t>NORSK INSTITUTT FOR VANNFORSKNING</t>
  </si>
  <si>
    <t>METEOROLOGISK INSTITUTT</t>
  </si>
  <si>
    <t>STIFTELSEN NORSK INSTITUTT FOR NATURFORSKNING NINA</t>
  </si>
  <si>
    <t>FOLKEHELSEINSTITUTTET</t>
  </si>
  <si>
    <t>UNIVERSITETET I STAVANGER</t>
  </si>
  <si>
    <t>TELENOR ASA</t>
  </si>
  <si>
    <t>HØGSKULEN PÅ VESTLANDET</t>
  </si>
  <si>
    <t>UNIVERSITETET I AGDER</t>
  </si>
  <si>
    <t>HYDRO HAVRAND AS</t>
  </si>
  <si>
    <t>SMART INNOVATION NORWAY AS</t>
  </si>
  <si>
    <t>OSLOMET - STORBYUNIVERSITETET</t>
  </si>
  <si>
    <t>INSTITUTT FOR ENERGITEKNIKK</t>
  </si>
  <si>
    <t>STIFTELSEN NORSK INSTITUTT FOR KULTURMINNEFORSKNING</t>
  </si>
  <si>
    <t>STIFTELSEN NANSEN SENTER FOR MILJØ OG FJERNMÅLING</t>
  </si>
  <si>
    <t>ITS NORWAY</t>
  </si>
  <si>
    <t>STATENS ARBEIDSMILJØINSTITUTT</t>
  </si>
  <si>
    <t>WÄRTSILÄ NORWAY AS</t>
  </si>
  <si>
    <t>VIANODE AS</t>
  </si>
  <si>
    <t>HAVFORSKNINGSINSTITUTTET</t>
  </si>
  <si>
    <t>TRANSPORTØKONOMISK INSTITUTT Stiftelsen Norsk senter for samferdselsforskning</t>
  </si>
  <si>
    <t>JOTNE EPM TECHNOLOGY AS</t>
  </si>
  <si>
    <t>VIKING HYDROGEN AS</t>
  </si>
  <si>
    <t>NORWEGIAN CRYSTALS ASA</t>
  </si>
  <si>
    <t>STIFTELSEN HANDELSHØYSKOLEN BI</t>
  </si>
  <si>
    <t>STIFTELSEN NORGES GEOTEKNISKE INSTITUTT</t>
  </si>
  <si>
    <t>CHIP NANOIMAGING AS</t>
  </si>
  <si>
    <t>SIMULA RESEARCH LABORATORY AS</t>
  </si>
  <si>
    <t>MØREFORSKING AS</t>
  </si>
  <si>
    <t>NORDLANDSFORSKNING AS</t>
  </si>
  <si>
    <t>AKVAPLAN-NIVA AS</t>
  </si>
  <si>
    <t>CELSA ARMERINGSSTÅL AS</t>
  </si>
  <si>
    <t>HALLIBURTON AS</t>
  </si>
  <si>
    <t>STATENS VEGVESEN</t>
  </si>
  <si>
    <t>GE HEALTHCARE AS</t>
  </si>
  <si>
    <t>DIAKONHJEMMET SYKEHUS AS</t>
  </si>
  <si>
    <t>DNV AS</t>
  </si>
  <si>
    <t>STATENS KARTVERK</t>
  </si>
  <si>
    <t>REELWELL AS</t>
  </si>
  <si>
    <t>VIKEN FYLKESKOMMUNE</t>
  </si>
  <si>
    <t>CICERO SENTER FOR KLIMAFORSKNING</t>
  </si>
  <si>
    <t>UNIVERSITETET I SØRØST-NORGE</t>
  </si>
  <si>
    <t>STAVANGER KOMMUNE</t>
  </si>
  <si>
    <t>NORSUN AS</t>
  </si>
  <si>
    <t>ELKEM ASA</t>
  </si>
  <si>
    <t>NANOPOW AS</t>
  </si>
  <si>
    <t>SEID AS</t>
  </si>
  <si>
    <t>NORSK REGNESENTRAL</t>
  </si>
  <si>
    <t>NORD UNIVERSITET</t>
  </si>
  <si>
    <t>KONGSBERG MARITIME AS</t>
  </si>
  <si>
    <t>CERAMIC POWDER TECHNOLOGY AS</t>
  </si>
  <si>
    <t>MAGIC - MAKING GRADE THE IRRESISTIBLE CHOICE</t>
  </si>
  <si>
    <t>MENON ECONOMICS AS</t>
  </si>
  <si>
    <t>DNV IMATIS AS</t>
  </si>
  <si>
    <t>STELLA POLARIS AS</t>
  </si>
  <si>
    <t>STIFTELSEN NORSAR</t>
  </si>
  <si>
    <t>TOTALCTRL AS</t>
  </si>
  <si>
    <t>SAYFR AS</t>
  </si>
  <si>
    <t>FREDRIKSTAD KOMMUNE</t>
  </si>
  <si>
    <t>NORDISK ENERGIFORSKNING</t>
  </si>
  <si>
    <t>GRIN AS</t>
  </si>
  <si>
    <t>BKK AS</t>
  </si>
  <si>
    <t>NOFIMA AS</t>
  </si>
  <si>
    <t>ULSTEIN GROUP ASA</t>
  </si>
  <si>
    <t>GLENCORE NIKKELVERK AS</t>
  </si>
  <si>
    <t>INTEGRATED DETECTOR ELECTRONICS AS</t>
  </si>
  <si>
    <t>KONGSBERG SEATEX AS</t>
  </si>
  <si>
    <t>NORSK POLARINSTITUTT</t>
  </si>
  <si>
    <t>NORSK ELEKTRO OPTIKK AS</t>
  </si>
  <si>
    <t>CATENDA AS</t>
  </si>
  <si>
    <t>ECO STOR AS</t>
  </si>
  <si>
    <t>ALGINOR ASA</t>
  </si>
  <si>
    <t>VETERINÆRINSTITUTTET</t>
  </si>
  <si>
    <t>Q-FREE NORGE AS</t>
  </si>
  <si>
    <t>SUNLIT SEA AS</t>
  </si>
  <si>
    <t>SIGMA2 AS</t>
  </si>
  <si>
    <t>STIFTELSEN RURALIS INSTITUTT FOR RURAL- OG REGIONALFORSKNING</t>
  </si>
  <si>
    <t>NORDIC EDGE AS</t>
  </si>
  <si>
    <t>SMARTPANEL AS</t>
  </si>
  <si>
    <t>TELLU AS</t>
  </si>
  <si>
    <t>KYSTVERKET VEST</t>
  </si>
  <si>
    <t>VELDE INDUSTRI AS</t>
  </si>
  <si>
    <t>BIO-ME AS</t>
  </si>
  <si>
    <t>NORWAY HEALTH TECH</t>
  </si>
  <si>
    <t>TERP AS</t>
  </si>
  <si>
    <t>SAMFUNNS- OG NÆRINGSLIVSFORSKNING AS</t>
  </si>
  <si>
    <t>FLOWFOOD AS</t>
  </si>
  <si>
    <t>CIRCA GROUP AS</t>
  </si>
  <si>
    <t>NORGES GEOLOGISKE UNDERSØKELSE</t>
  </si>
  <si>
    <t>CURRENT ECO AS</t>
  </si>
  <si>
    <t>INNOVASJON NORGE</t>
  </si>
  <si>
    <t>MILJØDIREKTORATET</t>
  </si>
  <si>
    <t>GASSNOVA SF</t>
  </si>
  <si>
    <t>SIMULA METROPOLITAN CENTER FOR DIGITAL ENGINEERING AS</t>
  </si>
  <si>
    <t>HØYSKOLEN KRISTIANIA - ERNST G MORTENSENS STIFTELSE</t>
  </si>
  <si>
    <t>EQUINOR ENERGY AS</t>
  </si>
  <si>
    <t>SVÅHEIA EIENDOM AS</t>
  </si>
  <si>
    <t>PROFMOF AS</t>
  </si>
  <si>
    <t>WAISTER AS</t>
  </si>
  <si>
    <t>SVALIN SOLAR AS</t>
  </si>
  <si>
    <t>INAVENTA SOLAR AS</t>
  </si>
  <si>
    <t>STIFTELSEN GRID-ARENDAL</t>
  </si>
  <si>
    <t>FORSVARETS FORSKNINGSINSTITUTT</t>
  </si>
  <si>
    <t>ANDØYA SPACE AS</t>
  </si>
  <si>
    <t>BULBITECH AS</t>
  </si>
  <si>
    <t>NORCONSULT AS</t>
  </si>
  <si>
    <t>GILDESKÅL FORSKNINGSSTASJON AS</t>
  </si>
  <si>
    <t>BERGEN KOMMUNE</t>
  </si>
  <si>
    <t>HAFENSTROM AS</t>
  </si>
  <si>
    <t>OSLO KOMMUNE</t>
  </si>
  <si>
    <t>NORGES VASSDRAGS- OG ENERGIDIREKTORAT (NVE)</t>
  </si>
  <si>
    <t>EVINY TERMO AS</t>
  </si>
  <si>
    <t>ÅLESUND KUNNSKAPSPARK AS</t>
  </si>
  <si>
    <t>VID VITENSKAPELIGE HØGSKOLE AS</t>
  </si>
  <si>
    <t>VENI AS</t>
  </si>
  <si>
    <t>SMEDVIG EIENDOM AS</t>
  </si>
  <si>
    <t>KUNNSKAPSPARKEN HELGELAND AS</t>
  </si>
  <si>
    <t>NORGES HANDELSHØYSKOLE</t>
  </si>
  <si>
    <t>MARIN ENERGI TESTSENTER AS</t>
  </si>
  <si>
    <t>EAT FOUNDATION</t>
  </si>
  <si>
    <t>FISKERIDIREKTORATET</t>
  </si>
  <si>
    <t>DANELEC NORWAY AS</t>
  </si>
  <si>
    <t>KUNNSKAPSDEPARTEMENTET</t>
  </si>
  <si>
    <t>NORDIC CHOICE HOSPITALITY GROUP AS</t>
  </si>
  <si>
    <t>KONGSBERG DEFENCE &amp; AEROSPACE AS</t>
  </si>
  <si>
    <t>ELLIPTIC LABORATORIES ASA</t>
  </si>
  <si>
    <t>TRONDHEIM TECH PORT</t>
  </si>
  <si>
    <t>KYOTO GROUP AS</t>
  </si>
  <si>
    <t>ARKITEKTFIRMA HELEN &amp; HARD AS</t>
  </si>
  <si>
    <t>STATNETT SF</t>
  </si>
  <si>
    <t>BERGEN HAVN AS</t>
  </si>
  <si>
    <t>REVAC AS</t>
  </si>
  <si>
    <t>UNGT ENTREPRENØRSKAP ROGALAND</t>
  </si>
  <si>
    <t>HØGSKOLEN I INNLANDET</t>
  </si>
  <si>
    <t>STIFTELSEN FRISCHSENTERET FOR SAMFUNNSØKONOMISK FORSKNING</t>
  </si>
  <si>
    <t>MORROW BATTERIES ASA</t>
  </si>
  <si>
    <t>CESSDA ERIC</t>
  </si>
  <si>
    <t>ECCSEL EUROPEAN RESEARCH INFRASTRUCTURE CONSORTIUM</t>
  </si>
  <si>
    <t>NODES AS</t>
  </si>
  <si>
    <t>STIFTELSEN DESIGN OG ARKITEKTUR NORGE</t>
  </si>
  <si>
    <t>ARCTIC ENERGY PARTNERS</t>
  </si>
  <si>
    <t>TØYEN UNLIMITED</t>
  </si>
  <si>
    <t>ELKEM SILICON PRODUCT DEVELOPMENT AS</t>
  </si>
  <si>
    <t>KLOSSER INNOVASJON AS</t>
  </si>
  <si>
    <t>MANDALS AS</t>
  </si>
  <si>
    <t>UNISOT AS</t>
  </si>
  <si>
    <t>MELBU SYSTEMS AS</t>
  </si>
  <si>
    <t>TRØNDELAG FYLKESKOMMUNE</t>
  </si>
  <si>
    <t>BIR INFRASTRUKTUR AS</t>
  </si>
  <si>
    <t>DIREKTORATET FOR HØYERE UTDANNING OG KOMPETANSE</t>
  </si>
  <si>
    <t>SYKEHUSINNKJØP HF</t>
  </si>
  <si>
    <t>AQUA-MARITIME AS</t>
  </si>
  <si>
    <t>PEDERSGATA UTVIKLING AS</t>
  </si>
  <si>
    <t>MULTICONSULT NORGE AS</t>
  </si>
  <si>
    <t>NORSK ELBILFORENING</t>
  </si>
  <si>
    <t>RIMFROST AS</t>
  </si>
  <si>
    <t>STAVANGER SENTRUM AS</t>
  </si>
  <si>
    <t>SIKT - KUNNSKAPSSEKTORENS TJENESTELEVERANDØR</t>
  </si>
  <si>
    <t>BIR AS</t>
  </si>
  <si>
    <t>HERMES AS</t>
  </si>
  <si>
    <t>ASPLAN VIAK AS</t>
  </si>
  <si>
    <t>OSLO OG OMLAND FRILUFTSRÅD</t>
  </si>
  <si>
    <t>YARA INTERNATIONAL ASA</t>
  </si>
  <si>
    <t>IOM LAW ADVOKATFIRMA AS</t>
  </si>
  <si>
    <t>BLUE LICE AS</t>
  </si>
  <si>
    <t>KAASS DISCOVERY AS</t>
  </si>
  <si>
    <t>PREFORMA AS</t>
  </si>
  <si>
    <t>CTD AS</t>
  </si>
  <si>
    <t>UNIVERSITETSSYKEHUSET NORD-NORGE HF</t>
  </si>
  <si>
    <t>NASJONALBIBLIOTEKET</t>
  </si>
  <si>
    <t>CHR MICHELSENS INSTITUTT FOR VIDENSKAP OG ÅNDSFRIHET</t>
  </si>
  <si>
    <t>STATISTISK SENTRALBYRÅ</t>
  </si>
  <si>
    <t>OCEAN FOREST AS</t>
  </si>
  <si>
    <t>AS SELVIK BRUK</t>
  </si>
  <si>
    <t>LERØY SEAFOOD GROUP ASA</t>
  </si>
  <si>
    <t>NORSK ROMSENTER</t>
  </si>
  <si>
    <t>ST. OLAVS HOSPITAL HF</t>
  </si>
  <si>
    <t>ASKO TRANSPORT AS</t>
  </si>
  <si>
    <t>BERGEN VITENSENTER AS</t>
  </si>
  <si>
    <t>DATATILSYNET</t>
  </si>
  <si>
    <t>KOMMUNAL- OG DISTRIKTSDEPARTEMENTET</t>
  </si>
  <si>
    <t>MAPEI AS</t>
  </si>
  <si>
    <t>MOF APPS AS</t>
  </si>
  <si>
    <t>MOSS HAVN KF</t>
  </si>
  <si>
    <t>OLJEDIREKTORATET</t>
  </si>
  <si>
    <t>OSLO CANCER CLUSTER SA</t>
  </si>
  <si>
    <t>REGNSKOGFONDET</t>
  </si>
  <si>
    <t>RIDDODUOTTARMUSEAT</t>
  </si>
  <si>
    <t>SOLDREVET CHEMISTRY BY THOMAS PRESTON</t>
  </si>
  <si>
    <t>STIFTELSEN NORSK TEKNISK MUSEUM</t>
  </si>
  <si>
    <t>TRONDHEIM KOMMUNE</t>
  </si>
  <si>
    <t>VALIDÉ AS</t>
  </si>
  <si>
    <t>VOLCANIC BASIN ENERGY RESEARCH AS</t>
  </si>
  <si>
    <t>Land</t>
  </si>
  <si>
    <t xml:space="preserve">Antall prosjekter </t>
  </si>
  <si>
    <t>Antall i felles prosjekter med Norge</t>
  </si>
  <si>
    <t>Antall deltakelser i felles prosjekter med Norge</t>
  </si>
  <si>
    <t>Andel av prosjektene med norsk representasjon</t>
  </si>
  <si>
    <t>USA</t>
  </si>
  <si>
    <t>Sør-Afrika</t>
  </si>
  <si>
    <t>Kina</t>
  </si>
  <si>
    <t>Canada</t>
  </si>
  <si>
    <t>Japan</t>
  </si>
  <si>
    <t>Brasil</t>
  </si>
  <si>
    <t>Sør-Korea</t>
  </si>
  <si>
    <t>India</t>
  </si>
  <si>
    <t>Russland</t>
  </si>
  <si>
    <t>Anslått grunnfinansiering av FoU for universiteter og høgskoler , helseforetak og forskningsinstitutter. Mill. kroner 2023</t>
  </si>
  <si>
    <t>Type institusjon/finansiering</t>
  </si>
  <si>
    <t>Mill. kr</t>
  </si>
  <si>
    <t>Institutter underlagt retningslinjer for statlig grunnbevilgning</t>
  </si>
  <si>
    <t>Retur-EU</t>
  </si>
  <si>
    <t>Helseforetak, øremerket tilskudd</t>
  </si>
  <si>
    <t>Helseforetak, del av rammebevilgningen</t>
  </si>
  <si>
    <t>Sum "grunnfinansiering"</t>
  </si>
  <si>
    <t>Arkivverket</t>
  </si>
  <si>
    <t>Folkehelseinstituttet</t>
  </si>
  <si>
    <t>Forsvarets forskningsinstitutt</t>
  </si>
  <si>
    <t>Havforskningsinstituttet</t>
  </si>
  <si>
    <t>Meteorologisk institutt</t>
  </si>
  <si>
    <t>Nasjonalbiblioteket</t>
  </si>
  <si>
    <t>Norges geologiske undersøkelse</t>
  </si>
  <si>
    <t>Norges vassdrags- og enerigdirektorat</t>
  </si>
  <si>
    <t>Norsk Polarinstitutt</t>
  </si>
  <si>
    <t>Simula</t>
  </si>
  <si>
    <t>Statens arbeidsmiljøinstitutt</t>
  </si>
  <si>
    <t>Statistisk sentralbyrå</t>
  </si>
  <si>
    <t>Øvrige institutter med FoU*</t>
  </si>
  <si>
    <t xml:space="preserve">*"Øvrige institutter med FoU" omfatter forvaltningsinstituttene og Simula: </t>
  </si>
  <si>
    <t>Publisert 28.11.2023 , oppdatert 11.12.2023</t>
  </si>
  <si>
    <t>F 4.2ab</t>
  </si>
  <si>
    <t>F4.2 Data 2012-2023</t>
  </si>
  <si>
    <t>Figur 4.2a Anslått grunnfinansiering av FoU for universiteter og høgskoler, helseforetak og forskningsinstitutter. Mill. kroner 2023, Figur 4.2b Anslått realutvikling i grunnfinansiering av FoU for universiteter og høgskoler, helseforetak og forskningsinstitutter underlagt statlige retningslinjer. 100=2012</t>
  </si>
  <si>
    <t xml:space="preserve"> Data til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</si>
</sst>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\ %"/>
    <numFmt numFmtId="166" formatCode="d&quot;. &quot;mmmm\ yyyy"/>
    <numFmt numFmtId="167" formatCode="#,##0.0"/>
    <numFmt numFmtId="168" formatCode="#,##0.0;\-#,##0.0"/>
    <numFmt numFmtId="169" formatCode="0.0000"/>
    <numFmt numFmtId="170" formatCode="0.000000"/>
    <numFmt numFmtId="171" formatCode="0.000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333333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rgb="FF33333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i/>
      <sz val="8"/>
      <name val="Arial"/>
      <family val="2"/>
    </font>
    <font>
      <sz val="10"/>
      <color rgb="FF333333"/>
      <name val="Arial"/>
      <family val="2"/>
    </font>
    <font>
      <b/>
      <sz val="9"/>
      <color rgb="FFFFFFFF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Calibri"/>
      <family val="2"/>
      <scheme val="minor"/>
    </font>
    <font>
      <sz val="8"/>
      <color rgb="FF333333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333333"/>
      <name val="Arial"/>
      <family val="2"/>
    </font>
    <font>
      <b/>
      <sz val="11"/>
      <color rgb="FF000000"/>
      <name val="Calibri"/>
      <family val="2"/>
    </font>
    <font>
      <b/>
      <i/>
      <sz val="9"/>
      <color rgb="FFFFFFFF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u/>
      <sz val="11"/>
      <name val="Calibri"/>
      <family val="2"/>
      <scheme val="minor"/>
    </font>
    <font>
      <u/>
      <sz val="11"/>
      <color rgb="FF4382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 Light"/>
      <family val="2"/>
    </font>
    <font>
      <sz val="11"/>
      <color rgb="FFFF0000"/>
      <name val="Calibri Light"/>
      <family val="2"/>
    </font>
    <font>
      <i/>
      <u/>
      <sz val="11"/>
      <color rgb="FFFF0000"/>
      <name val="Calibri Light"/>
      <family val="2"/>
    </font>
    <font>
      <i/>
      <sz val="10"/>
      <color theme="1"/>
      <name val="Calibri Light"/>
      <family val="2"/>
    </font>
    <font>
      <i/>
      <sz val="10"/>
      <color rgb="FFFF0000"/>
      <name val="Calibri Light"/>
      <family val="2"/>
    </font>
    <font>
      <b/>
      <i/>
      <sz val="10"/>
      <color rgb="FF000000"/>
      <name val="Calibri Light"/>
      <family val="2"/>
    </font>
    <font>
      <sz val="10"/>
      <color theme="1"/>
      <name val="Arial"/>
      <family val="2"/>
    </font>
    <font>
      <b/>
      <i/>
      <sz val="10"/>
      <color rgb="FF294A66"/>
      <name val="Arial"/>
      <family val="2"/>
    </font>
    <font>
      <b/>
      <i/>
      <sz val="10"/>
      <color theme="1"/>
      <name val="Calibri Light"/>
      <family val="2"/>
    </font>
    <font>
      <i/>
      <sz val="9"/>
      <color rgb="FF294A66"/>
      <name val="Arial"/>
      <family val="2"/>
    </font>
    <font>
      <i/>
      <sz val="10"/>
      <color rgb="FF000000"/>
      <name val="Calibri Light"/>
      <family val="2"/>
    </font>
    <font>
      <b/>
      <i/>
      <sz val="10"/>
      <color rgb="FFFF0000"/>
      <name val="Calibri Light"/>
      <family val="2"/>
    </font>
    <font>
      <b/>
      <i/>
      <sz val="9"/>
      <color rgb="FF000000"/>
      <name val="Calibri Light"/>
      <family val="2"/>
    </font>
    <font>
      <vertAlign val="superscript"/>
      <sz val="8"/>
      <color theme="1"/>
      <name val="Arial"/>
      <family val="2"/>
    </font>
    <font>
      <b/>
      <sz val="10"/>
      <color rgb="FF000000"/>
      <name val="Calibri Light"/>
      <family val="2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1F1F1F"/>
      <name val="Calibri"/>
      <family val="2"/>
      <scheme val="minor"/>
    </font>
    <font>
      <vertAlign val="superscript"/>
      <sz val="11"/>
      <color rgb="FF1F1F1F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1F1D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61B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2" tint="-9.9978637043366805E-2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/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31"/>
      </top>
      <bottom style="thin">
        <color indexed="31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CAC9D9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/>
      <diagonal/>
    </border>
    <border>
      <left style="thin">
        <color theme="6" tint="0.59999389629810485"/>
      </left>
      <right style="thin">
        <color theme="6" tint="0.59999389629810485"/>
      </right>
      <top/>
      <bottom style="thin">
        <color indexed="64"/>
      </bottom>
      <diagonal/>
    </border>
    <border>
      <left style="medium">
        <color rgb="FFA6A6A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6A6A6"/>
      </left>
      <right style="medium">
        <color rgb="FFA6A6A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A6A6A6"/>
      </right>
      <top style="thin">
        <color rgb="FF000000"/>
      </top>
      <bottom style="thin">
        <color rgb="FF000000"/>
      </bottom>
      <diagonal/>
    </border>
    <border>
      <left/>
      <right style="medium">
        <color rgb="FFA6A6A6"/>
      </right>
      <top/>
      <bottom/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">
        <color rgb="FFA6A6A6"/>
      </left>
      <right style="thin">
        <color rgb="FF000000"/>
      </right>
      <top style="medium">
        <color rgb="FFA6A6A6"/>
      </top>
      <bottom style="thin">
        <color rgb="FF000000"/>
      </bottom>
      <diagonal/>
    </border>
    <border>
      <left style="thin">
        <color rgb="FF000000"/>
      </left>
      <right style="medium">
        <color rgb="FFA6A6A6"/>
      </right>
      <top style="medium">
        <color rgb="FFA6A6A6"/>
      </top>
      <bottom style="thin">
        <color rgb="FF000000"/>
      </bottom>
      <diagonal/>
    </border>
    <border>
      <left style="medium">
        <color rgb="FFA6A6A6"/>
      </left>
      <right style="thin">
        <color rgb="FF000000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thin">
        <color rgb="FF000000"/>
      </right>
      <top style="thin">
        <color rgb="FF000000"/>
      </top>
      <bottom style="medium">
        <color rgb="FFA6A6A6"/>
      </bottom>
      <diagonal/>
    </border>
    <border>
      <left style="thin">
        <color rgb="FF000000"/>
      </left>
      <right style="medium">
        <color rgb="FFA6A6A6"/>
      </right>
      <top style="thin">
        <color rgb="FF000000"/>
      </top>
      <bottom style="medium">
        <color rgb="FFA6A6A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7CAAC"/>
      </left>
      <right style="medium">
        <color rgb="FFF7CAAC"/>
      </right>
      <top style="medium">
        <color rgb="FFF7CAAC"/>
      </top>
      <bottom style="thick">
        <color rgb="FFF4B083"/>
      </bottom>
      <diagonal/>
    </border>
    <border>
      <left/>
      <right style="medium">
        <color rgb="FFF7CAAC"/>
      </right>
      <top style="medium">
        <color rgb="FFF7CAAC"/>
      </top>
      <bottom style="thick">
        <color rgb="FFF4B083"/>
      </bottom>
      <diagonal/>
    </border>
    <border>
      <left/>
      <right/>
      <top style="medium">
        <color rgb="FFF7CAAC"/>
      </top>
      <bottom style="thick">
        <color rgb="FFF4B083"/>
      </bottom>
      <diagonal/>
    </border>
    <border>
      <left style="medium">
        <color rgb="FFF7CAAC"/>
      </left>
      <right style="medium">
        <color rgb="FFF7CAAC"/>
      </right>
      <top/>
      <bottom style="medium">
        <color rgb="FFF7CAAC"/>
      </bottom>
      <diagonal/>
    </border>
    <border>
      <left style="medium">
        <color rgb="FFF7CAAC"/>
      </left>
      <right style="medium">
        <color rgb="FFF7CAAC"/>
      </right>
      <top/>
      <bottom/>
      <diagonal/>
    </border>
    <border>
      <left/>
      <right style="medium">
        <color rgb="FFF7CAAC"/>
      </right>
      <top/>
      <bottom style="medium">
        <color rgb="FFF7CAAC"/>
      </bottom>
      <diagonal/>
    </border>
    <border>
      <left/>
      <right/>
      <top/>
      <bottom style="medium">
        <color rgb="FFF7CAAC"/>
      </bottom>
      <diagonal/>
    </border>
    <border>
      <left style="medium">
        <color rgb="FFF7CAAC"/>
      </left>
      <right/>
      <top style="medium">
        <color rgb="FFF7CAAC"/>
      </top>
      <bottom style="thick">
        <color rgb="FFF4B083"/>
      </bottom>
      <diagonal/>
    </border>
    <border>
      <left style="medium">
        <color rgb="FFF7CAAC"/>
      </left>
      <right style="medium">
        <color rgb="FFF7CAAC"/>
      </right>
      <top style="thick">
        <color rgb="FFF4B083"/>
      </top>
      <bottom/>
      <diagonal/>
    </border>
    <border>
      <left style="medium">
        <color rgb="FFF7CAAC"/>
      </left>
      <right/>
      <top style="thick">
        <color rgb="FFF4B083"/>
      </top>
      <bottom/>
      <diagonal/>
    </border>
    <border>
      <left/>
      <right style="medium">
        <color rgb="FFF7CAAC"/>
      </right>
      <top style="thick">
        <color rgb="FFF4B083"/>
      </top>
      <bottom/>
      <diagonal/>
    </border>
    <border>
      <left style="medium">
        <color rgb="FFF7CAAC"/>
      </left>
      <right/>
      <top/>
      <bottom style="medium">
        <color rgb="FFF7CAAC"/>
      </bottom>
      <diagonal/>
    </border>
    <border>
      <left style="medium">
        <color rgb="FFF7CAAC"/>
      </left>
      <right style="medium">
        <color rgb="FFF7CAAC"/>
      </right>
      <top style="medium">
        <color rgb="FFF7CAA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8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35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1" xfId="0" applyBorder="1" applyAlignment="1">
      <alignment wrapText="1"/>
    </xf>
    <xf numFmtId="0" fontId="3" fillId="0" borderId="0" xfId="1"/>
    <xf numFmtId="0" fontId="3" fillId="0" borderId="1" xfId="1" applyBorder="1"/>
    <xf numFmtId="0" fontId="9" fillId="0" borderId="3" xfId="2" applyFont="1" applyBorder="1" applyAlignment="1">
      <alignment wrapText="1"/>
    </xf>
    <xf numFmtId="0" fontId="0" fillId="0" borderId="1" xfId="0" applyBorder="1"/>
    <xf numFmtId="0" fontId="3" fillId="0" borderId="0" xfId="1" applyBorder="1"/>
    <xf numFmtId="0" fontId="0" fillId="0" borderId="5" xfId="0" applyBorder="1"/>
    <xf numFmtId="0" fontId="3" fillId="0" borderId="6" xfId="1" applyBorder="1"/>
    <xf numFmtId="0" fontId="0" fillId="0" borderId="6" xfId="0" applyBorder="1"/>
    <xf numFmtId="0" fontId="6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10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3" fillId="0" borderId="0" xfId="6" applyFont="1"/>
    <xf numFmtId="0" fontId="12" fillId="0" borderId="0" xfId="6"/>
    <xf numFmtId="0" fontId="14" fillId="0" borderId="7" xfId="6" applyFont="1" applyBorder="1" applyAlignment="1">
      <alignment horizontal="center"/>
    </xf>
    <xf numFmtId="0" fontId="14" fillId="0" borderId="7" xfId="6" applyFont="1" applyBorder="1" applyAlignment="1">
      <alignment horizontal="center" wrapText="1"/>
    </xf>
    <xf numFmtId="0" fontId="14" fillId="0" borderId="0" xfId="6" applyFont="1"/>
    <xf numFmtId="164" fontId="15" fillId="0" borderId="0" xfId="6" applyNumberFormat="1" applyFont="1"/>
    <xf numFmtId="2" fontId="12" fillId="0" borderId="0" xfId="6" applyNumberFormat="1"/>
    <xf numFmtId="0" fontId="8" fillId="0" borderId="0" xfId="6" applyFont="1"/>
    <xf numFmtId="164" fontId="12" fillId="0" borderId="0" xfId="6" applyNumberForma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Continuous" wrapText="1"/>
    </xf>
    <xf numFmtId="0" fontId="15" fillId="0" borderId="0" xfId="6" applyFont="1"/>
    <xf numFmtId="2" fontId="15" fillId="0" borderId="0" xfId="6" applyNumberFormat="1" applyFont="1"/>
    <xf numFmtId="9" fontId="15" fillId="0" borderId="0" xfId="6" applyNumberFormat="1" applyFont="1"/>
    <xf numFmtId="1" fontId="12" fillId="0" borderId="0" xfId="6" applyNumberFormat="1"/>
    <xf numFmtId="0" fontId="16" fillId="0" borderId="0" xfId="7" applyFont="1" applyAlignment="1">
      <alignment horizontal="left"/>
    </xf>
    <xf numFmtId="0" fontId="1" fillId="0" borderId="0" xfId="7"/>
    <xf numFmtId="0" fontId="17" fillId="0" borderId="7" xfId="7" applyFont="1" applyBorder="1" applyAlignment="1">
      <alignment horizontal="left"/>
    </xf>
    <xf numFmtId="0" fontId="17" fillId="0" borderId="7" xfId="7" applyFont="1" applyBorder="1" applyAlignment="1">
      <alignment horizontal="right" wrapText="1"/>
    </xf>
    <xf numFmtId="0" fontId="18" fillId="0" borderId="0" xfId="7" applyFont="1"/>
    <xf numFmtId="164" fontId="18" fillId="0" borderId="0" xfId="7" applyNumberFormat="1" applyFont="1"/>
    <xf numFmtId="9" fontId="15" fillId="0" borderId="0" xfId="8" applyFont="1"/>
    <xf numFmtId="1" fontId="1" fillId="0" borderId="0" xfId="7" applyNumberFormat="1"/>
    <xf numFmtId="9" fontId="0" fillId="0" borderId="0" xfId="8" applyFont="1"/>
    <xf numFmtId="9" fontId="1" fillId="0" borderId="0" xfId="9" applyFont="1"/>
    <xf numFmtId="165" fontId="0" fillId="0" borderId="0" xfId="8" applyNumberFormat="1" applyFont="1"/>
    <xf numFmtId="164" fontId="1" fillId="0" borderId="0" xfId="7" applyNumberFormat="1"/>
    <xf numFmtId="0" fontId="1" fillId="0" borderId="0" xfId="7" applyAlignment="1">
      <alignment horizontal="left"/>
    </xf>
    <xf numFmtId="0" fontId="2" fillId="0" borderId="0" xfId="7" applyFont="1"/>
    <xf numFmtId="49" fontId="19" fillId="3" borderId="0" xfId="4" applyNumberFormat="1" applyFont="1" applyFill="1" applyAlignment="1">
      <alignment vertical="center"/>
    </xf>
    <xf numFmtId="49" fontId="20" fillId="3" borderId="0" xfId="4" applyNumberFormat="1" applyFont="1" applyFill="1" applyAlignment="1">
      <alignment vertical="center"/>
    </xf>
    <xf numFmtId="49" fontId="21" fillId="3" borderId="0" xfId="4" applyNumberFormat="1" applyFont="1" applyFill="1" applyAlignment="1">
      <alignment vertical="center"/>
    </xf>
    <xf numFmtId="49" fontId="22" fillId="3" borderId="0" xfId="4" applyNumberFormat="1" applyFont="1" applyFill="1" applyAlignment="1">
      <alignment vertical="center"/>
    </xf>
    <xf numFmtId="0" fontId="23" fillId="3" borderId="0" xfId="4" applyFont="1" applyFill="1" applyAlignment="1">
      <alignment horizontal="left"/>
    </xf>
    <xf numFmtId="166" fontId="11" fillId="3" borderId="0" xfId="4" applyNumberFormat="1" applyFill="1" applyAlignment="1">
      <alignment horizontal="left" vertical="center"/>
    </xf>
    <xf numFmtId="166" fontId="8" fillId="3" borderId="0" xfId="4" applyNumberFormat="1" applyFont="1" applyFill="1" applyAlignment="1">
      <alignment vertical="center"/>
    </xf>
    <xf numFmtId="166" fontId="11" fillId="3" borderId="0" xfId="4" applyNumberFormat="1" applyFill="1" applyAlignment="1">
      <alignment vertical="center"/>
    </xf>
    <xf numFmtId="49" fontId="13" fillId="4" borderId="7" xfId="4" applyNumberFormat="1" applyFont="1" applyFill="1" applyBorder="1" applyAlignment="1">
      <alignment horizontal="left" wrapText="1"/>
    </xf>
    <xf numFmtId="49" fontId="13" fillId="4" borderId="8" xfId="4" applyNumberFormat="1" applyFont="1" applyFill="1" applyBorder="1" applyAlignment="1">
      <alignment horizontal="center" wrapText="1"/>
    </xf>
    <xf numFmtId="49" fontId="13" fillId="4" borderId="9" xfId="4" applyNumberFormat="1" applyFont="1" applyFill="1" applyBorder="1" applyAlignment="1">
      <alignment horizontal="center" wrapText="1"/>
    </xf>
    <xf numFmtId="49" fontId="24" fillId="4" borderId="7" xfId="4" applyNumberFormat="1" applyFont="1" applyFill="1" applyBorder="1" applyAlignment="1">
      <alignment horizontal="center" wrapText="1"/>
    </xf>
    <xf numFmtId="49" fontId="13" fillId="4" borderId="10" xfId="4" applyNumberFormat="1" applyFont="1" applyFill="1" applyBorder="1" applyAlignment="1">
      <alignment horizontal="left" vertical="center"/>
    </xf>
    <xf numFmtId="164" fontId="13" fillId="4" borderId="11" xfId="4" applyNumberFormat="1" applyFont="1" applyFill="1" applyBorder="1" applyAlignment="1">
      <alignment horizontal="center" vertical="center"/>
    </xf>
    <xf numFmtId="165" fontId="13" fillId="4" borderId="11" xfId="11" applyNumberFormat="1" applyFont="1" applyFill="1" applyBorder="1" applyAlignment="1">
      <alignment horizontal="center" vertical="center"/>
    </xf>
    <xf numFmtId="3" fontId="13" fillId="4" borderId="12" xfId="4" applyNumberFormat="1" applyFont="1" applyFill="1" applyBorder="1" applyAlignment="1">
      <alignment horizontal="center"/>
    </xf>
    <xf numFmtId="9" fontId="24" fillId="4" borderId="11" xfId="11" applyFont="1" applyFill="1" applyBorder="1" applyAlignment="1">
      <alignment horizontal="center"/>
    </xf>
    <xf numFmtId="164" fontId="24" fillId="4" borderId="10" xfId="4" applyNumberFormat="1" applyFont="1" applyFill="1" applyBorder="1" applyAlignment="1">
      <alignment horizontal="center"/>
    </xf>
    <xf numFmtId="49" fontId="8" fillId="4" borderId="13" xfId="4" applyNumberFormat="1" applyFont="1" applyFill="1" applyBorder="1" applyAlignment="1">
      <alignment horizontal="left" vertical="center"/>
    </xf>
    <xf numFmtId="164" fontId="8" fillId="4" borderId="14" xfId="4" applyNumberFormat="1" applyFont="1" applyFill="1" applyBorder="1" applyAlignment="1">
      <alignment horizontal="center" vertical="center"/>
    </xf>
    <xf numFmtId="165" fontId="8" fillId="4" borderId="14" xfId="11" applyNumberFormat="1" applyFont="1" applyFill="1" applyBorder="1" applyAlignment="1">
      <alignment horizontal="center" vertical="center"/>
    </xf>
    <xf numFmtId="3" fontId="8" fillId="4" borderId="15" xfId="4" applyNumberFormat="1" applyFont="1" applyFill="1" applyBorder="1" applyAlignment="1">
      <alignment horizontal="center"/>
    </xf>
    <xf numFmtId="9" fontId="25" fillId="4" borderId="14" xfId="11" applyFont="1" applyFill="1" applyBorder="1" applyAlignment="1">
      <alignment horizontal="center"/>
    </xf>
    <xf numFmtId="164" fontId="25" fillId="4" borderId="13" xfId="4" applyNumberFormat="1" applyFont="1" applyFill="1" applyBorder="1" applyAlignment="1">
      <alignment horizontal="center"/>
    </xf>
    <xf numFmtId="0" fontId="13" fillId="4" borderId="12" xfId="4" applyFont="1" applyFill="1" applyBorder="1" applyAlignment="1">
      <alignment horizontal="center"/>
    </xf>
    <xf numFmtId="0" fontId="8" fillId="4" borderId="15" xfId="4" applyFont="1" applyFill="1" applyBorder="1" applyAlignment="1">
      <alignment horizontal="center"/>
    </xf>
    <xf numFmtId="49" fontId="8" fillId="3" borderId="13" xfId="12" applyNumberFormat="1" applyFont="1" applyFill="1" applyBorder="1" applyAlignment="1">
      <alignment horizontal="left" vertical="center"/>
    </xf>
    <xf numFmtId="164" fontId="13" fillId="0" borderId="11" xfId="4" applyNumberFormat="1" applyFont="1" applyBorder="1" applyAlignment="1">
      <alignment horizontal="center" vertical="center"/>
    </xf>
    <xf numFmtId="49" fontId="8" fillId="4" borderId="0" xfId="4" applyNumberFormat="1" applyFont="1" applyFill="1" applyAlignment="1">
      <alignment horizontal="left" vertical="center"/>
    </xf>
    <xf numFmtId="164" fontId="8" fillId="4" borderId="16" xfId="4" applyNumberFormat="1" applyFont="1" applyFill="1" applyBorder="1" applyAlignment="1">
      <alignment horizontal="center" vertical="center"/>
    </xf>
    <xf numFmtId="165" fontId="8" fillId="4" borderId="16" xfId="11" applyNumberFormat="1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/>
    </xf>
    <xf numFmtId="9" fontId="25" fillId="4" borderId="16" xfId="11" applyFont="1" applyFill="1" applyBorder="1" applyAlignment="1">
      <alignment horizontal="center"/>
    </xf>
    <xf numFmtId="164" fontId="25" fillId="4" borderId="0" xfId="4" applyNumberFormat="1" applyFont="1" applyFill="1" applyAlignment="1">
      <alignment horizontal="center"/>
    </xf>
    <xf numFmtId="164" fontId="24" fillId="4" borderId="13" xfId="4" applyNumberFormat="1" applyFont="1" applyFill="1" applyBorder="1" applyAlignment="1">
      <alignment horizontal="center"/>
    </xf>
    <xf numFmtId="49" fontId="13" fillId="4" borderId="17" xfId="4" applyNumberFormat="1" applyFont="1" applyFill="1" applyBorder="1" applyAlignment="1">
      <alignment horizontal="left" vertical="center"/>
    </xf>
    <xf numFmtId="164" fontId="13" fillId="4" borderId="18" xfId="4" applyNumberFormat="1" applyFont="1" applyFill="1" applyBorder="1" applyAlignment="1">
      <alignment horizontal="center" vertical="center"/>
    </xf>
    <xf numFmtId="10" fontId="13" fillId="4" borderId="18" xfId="11" applyNumberFormat="1" applyFont="1" applyFill="1" applyBorder="1" applyAlignment="1">
      <alignment horizontal="center" vertical="center"/>
    </xf>
    <xf numFmtId="0" fontId="13" fillId="4" borderId="19" xfId="4" applyFont="1" applyFill="1" applyBorder="1" applyAlignment="1">
      <alignment horizontal="center"/>
    </xf>
    <xf numFmtId="9" fontId="24" fillId="4" borderId="18" xfId="11" applyFont="1" applyFill="1" applyBorder="1" applyAlignment="1">
      <alignment horizontal="center"/>
    </xf>
    <xf numFmtId="164" fontId="24" fillId="4" borderId="17" xfId="4" applyNumberFormat="1" applyFont="1" applyFill="1" applyBorder="1" applyAlignment="1">
      <alignment horizontal="center"/>
    </xf>
    <xf numFmtId="49" fontId="26" fillId="3" borderId="0" xfId="4" applyNumberFormat="1" applyFont="1" applyFill="1" applyAlignment="1">
      <alignment horizontal="left" vertical="center"/>
    </xf>
    <xf numFmtId="49" fontId="27" fillId="3" borderId="0" xfId="4" applyNumberFormat="1" applyFont="1" applyFill="1" applyAlignment="1">
      <alignment horizontal="left" vertical="center"/>
    </xf>
    <xf numFmtId="0" fontId="28" fillId="3" borderId="0" xfId="4" applyFont="1" applyFill="1" applyAlignment="1">
      <alignment horizontal="left"/>
    </xf>
    <xf numFmtId="0" fontId="11" fillId="0" borderId="0" xfId="4"/>
    <xf numFmtId="164" fontId="8" fillId="0" borderId="0" xfId="4" applyNumberFormat="1" applyFont="1"/>
    <xf numFmtId="0" fontId="8" fillId="0" borderId="0" xfId="4" applyFont="1"/>
    <xf numFmtId="0" fontId="8" fillId="0" borderId="0" xfId="3"/>
    <xf numFmtId="49" fontId="27" fillId="3" borderId="0" xfId="3" applyNumberFormat="1" applyFont="1" applyFill="1" applyAlignment="1">
      <alignment vertical="center"/>
    </xf>
    <xf numFmtId="0" fontId="29" fillId="0" borderId="0" xfId="3" applyFont="1"/>
    <xf numFmtId="0" fontId="28" fillId="0" borderId="0" xfId="3" applyFont="1"/>
    <xf numFmtId="164" fontId="28" fillId="5" borderId="20" xfId="3" applyNumberFormat="1" applyFont="1" applyFill="1" applyBorder="1" applyAlignment="1">
      <alignment horizontal="center"/>
    </xf>
    <xf numFmtId="9" fontId="26" fillId="0" borderId="0" xfId="13" applyFont="1"/>
    <xf numFmtId="0" fontId="15" fillId="0" borderId="0" xfId="3" applyFont="1"/>
    <xf numFmtId="164" fontId="14" fillId="0" borderId="0" xfId="3" applyNumberFormat="1" applyFont="1" applyAlignment="1">
      <alignment horizontal="center"/>
    </xf>
    <xf numFmtId="9" fontId="31" fillId="0" borderId="0" xfId="13" applyFont="1"/>
    <xf numFmtId="164" fontId="15" fillId="0" borderId="0" xfId="3" applyNumberFormat="1" applyFont="1" applyAlignment="1">
      <alignment horizontal="center"/>
    </xf>
    <xf numFmtId="165" fontId="26" fillId="0" borderId="0" xfId="10" applyNumberFormat="1" applyFont="1"/>
    <xf numFmtId="3" fontId="28" fillId="0" borderId="0" xfId="3" applyNumberFormat="1" applyFont="1"/>
    <xf numFmtId="0" fontId="14" fillId="0" borderId="0" xfId="3" applyFont="1"/>
    <xf numFmtId="1" fontId="14" fillId="0" borderId="0" xfId="3" applyNumberFormat="1" applyFont="1"/>
    <xf numFmtId="0" fontId="23" fillId="3" borderId="0" xfId="14" applyFont="1" applyFill="1" applyAlignment="1">
      <alignment horizontal="left"/>
    </xf>
    <xf numFmtId="0" fontId="11" fillId="0" borderId="0" xfId="14"/>
    <xf numFmtId="0" fontId="23" fillId="3" borderId="0" xfId="15" applyFont="1" applyFill="1" applyAlignment="1">
      <alignment horizontal="left"/>
    </xf>
    <xf numFmtId="49" fontId="34" fillId="3" borderId="0" xfId="15" applyNumberFormat="1" applyFont="1" applyFill="1" applyAlignment="1">
      <alignment vertical="center"/>
    </xf>
    <xf numFmtId="166" fontId="8" fillId="3" borderId="0" xfId="15" applyNumberFormat="1" applyFont="1" applyFill="1" applyAlignment="1">
      <alignment vertical="center"/>
    </xf>
    <xf numFmtId="0" fontId="35" fillId="0" borderId="0" xfId="7" applyFont="1"/>
    <xf numFmtId="166" fontId="30" fillId="3" borderId="0" xfId="15" applyNumberFormat="1" applyFont="1" applyFill="1" applyAlignment="1">
      <alignment vertical="center"/>
    </xf>
    <xf numFmtId="49" fontId="27" fillId="3" borderId="0" xfId="15" applyNumberFormat="1" applyFont="1" applyFill="1" applyAlignment="1">
      <alignment vertical="center"/>
    </xf>
    <xf numFmtId="49" fontId="36" fillId="7" borderId="22" xfId="15" applyNumberFormat="1" applyFont="1" applyFill="1" applyBorder="1" applyAlignment="1">
      <alignment horizontal="left"/>
    </xf>
    <xf numFmtId="167" fontId="28" fillId="3" borderId="22" xfId="7" applyNumberFormat="1" applyFont="1" applyFill="1" applyBorder="1"/>
    <xf numFmtId="0" fontId="11" fillId="0" borderId="0" xfId="15"/>
    <xf numFmtId="49" fontId="36" fillId="3" borderId="22" xfId="15" applyNumberFormat="1" applyFont="1" applyFill="1" applyBorder="1" applyAlignment="1">
      <alignment horizontal="left"/>
    </xf>
    <xf numFmtId="167" fontId="28" fillId="3" borderId="22" xfId="15" applyNumberFormat="1" applyFont="1" applyFill="1" applyBorder="1"/>
    <xf numFmtId="167" fontId="28" fillId="7" borderId="22" xfId="15" applyNumberFormat="1" applyFont="1" applyFill="1" applyBorder="1"/>
    <xf numFmtId="0" fontId="36" fillId="3" borderId="0" xfId="15" applyFont="1" applyFill="1" applyAlignment="1">
      <alignment horizontal="left"/>
    </xf>
    <xf numFmtId="167" fontId="28" fillId="3" borderId="25" xfId="15" applyNumberFormat="1" applyFont="1" applyFill="1" applyBorder="1"/>
    <xf numFmtId="0" fontId="37" fillId="0" borderId="0" xfId="15" applyFont="1"/>
    <xf numFmtId="167" fontId="8" fillId="0" borderId="0" xfId="15" applyNumberFormat="1" applyFont="1"/>
    <xf numFmtId="167" fontId="38" fillId="0" borderId="0" xfId="15" applyNumberFormat="1" applyFont="1"/>
    <xf numFmtId="49" fontId="33" fillId="6" borderId="21" xfId="7" applyNumberFormat="1" applyFont="1" applyFill="1" applyBorder="1" applyAlignment="1">
      <alignment horizontal="left"/>
    </xf>
    <xf numFmtId="49" fontId="33" fillId="6" borderId="21" xfId="7" applyNumberFormat="1" applyFont="1" applyFill="1" applyBorder="1" applyAlignment="1">
      <alignment horizontal="center" wrapText="1"/>
    </xf>
    <xf numFmtId="49" fontId="23" fillId="3" borderId="22" xfId="7" applyNumberFormat="1" applyFont="1" applyFill="1" applyBorder="1" applyAlignment="1">
      <alignment horizontal="left"/>
    </xf>
    <xf numFmtId="2" fontId="23" fillId="3" borderId="22" xfId="7" applyNumberFormat="1" applyFont="1" applyFill="1" applyBorder="1" applyAlignment="1">
      <alignment horizontal="right"/>
    </xf>
    <xf numFmtId="49" fontId="39" fillId="8" borderId="10" xfId="7" applyNumberFormat="1" applyFont="1" applyFill="1" applyBorder="1" applyAlignment="1">
      <alignment horizontal="left"/>
    </xf>
    <xf numFmtId="168" fontId="39" fillId="8" borderId="10" xfId="7" applyNumberFormat="1" applyFont="1" applyFill="1" applyBorder="1" applyAlignment="1">
      <alignment horizontal="right"/>
    </xf>
    <xf numFmtId="0" fontId="39" fillId="8" borderId="10" xfId="7" applyFont="1" applyFill="1" applyBorder="1" applyAlignment="1">
      <alignment horizontal="center"/>
    </xf>
    <xf numFmtId="0" fontId="40" fillId="0" borderId="0" xfId="15" applyFont="1"/>
    <xf numFmtId="49" fontId="33" fillId="6" borderId="21" xfId="15" applyNumberFormat="1" applyFont="1" applyFill="1" applyBorder="1" applyAlignment="1">
      <alignment horizontal="left"/>
    </xf>
    <xf numFmtId="49" fontId="33" fillId="6" borderId="21" xfId="15" applyNumberFormat="1" applyFont="1" applyFill="1" applyBorder="1" applyAlignment="1">
      <alignment horizontal="center" wrapText="1"/>
    </xf>
    <xf numFmtId="49" fontId="41" fillId="6" borderId="21" xfId="15" applyNumberFormat="1" applyFont="1" applyFill="1" applyBorder="1" applyAlignment="1">
      <alignment horizontal="center" wrapText="1"/>
    </xf>
    <xf numFmtId="0" fontId="11" fillId="0" borderId="0" xfId="15" applyAlignment="1">
      <alignment horizontal="center"/>
    </xf>
    <xf numFmtId="9" fontId="42" fillId="0" borderId="0" xfId="16" applyFont="1" applyAlignment="1">
      <alignment horizontal="center"/>
    </xf>
    <xf numFmtId="0" fontId="0" fillId="2" borderId="27" xfId="0" applyFill="1" applyBorder="1" applyAlignment="1">
      <alignment wrapText="1"/>
    </xf>
    <xf numFmtId="0" fontId="7" fillId="2" borderId="28" xfId="0" applyFont="1" applyFill="1" applyBorder="1"/>
    <xf numFmtId="0" fontId="2" fillId="0" borderId="6" xfId="0" applyFont="1" applyBorder="1"/>
    <xf numFmtId="0" fontId="38" fillId="0" borderId="0" xfId="4" applyFont="1"/>
    <xf numFmtId="0" fontId="13" fillId="0" borderId="0" xfId="3" applyFont="1"/>
    <xf numFmtId="0" fontId="23" fillId="0" borderId="0" xfId="14" applyFont="1" applyAlignment="1">
      <alignment horizontal="left"/>
    </xf>
    <xf numFmtId="49" fontId="19" fillId="0" borderId="0" xfId="14" applyNumberFormat="1" applyFont="1" applyAlignment="1">
      <alignment vertical="center"/>
    </xf>
    <xf numFmtId="166" fontId="32" fillId="0" borderId="0" xfId="14" applyNumberFormat="1" applyFont="1" applyAlignment="1">
      <alignment vertical="center"/>
    </xf>
    <xf numFmtId="166" fontId="11" fillId="0" borderId="0" xfId="14" applyNumberFormat="1" applyAlignment="1">
      <alignment vertical="center"/>
    </xf>
    <xf numFmtId="3" fontId="23" fillId="0" borderId="22" xfId="14" applyNumberFormat="1" applyFont="1" applyBorder="1" applyAlignment="1">
      <alignment horizontal="right" vertical="center"/>
    </xf>
    <xf numFmtId="49" fontId="23" fillId="0" borderId="22" xfId="14" applyNumberFormat="1" applyFont="1" applyBorder="1" applyAlignment="1">
      <alignment horizontal="left" vertical="center"/>
    </xf>
    <xf numFmtId="0" fontId="3" fillId="0" borderId="0" xfId="1" applyFill="1"/>
    <xf numFmtId="0" fontId="38" fillId="0" borderId="0" xfId="14" applyFont="1"/>
    <xf numFmtId="164" fontId="28" fillId="0" borderId="22" xfId="14" applyNumberFormat="1" applyFont="1" applyBorder="1" applyAlignment="1">
      <alignment horizontal="center"/>
    </xf>
    <xf numFmtId="164" fontId="29" fillId="0" borderId="25" xfId="14" applyNumberFormat="1" applyFont="1" applyBorder="1" applyAlignment="1">
      <alignment horizontal="center"/>
    </xf>
    <xf numFmtId="0" fontId="38" fillId="0" borderId="0" xfId="15" applyFont="1"/>
    <xf numFmtId="49" fontId="29" fillId="0" borderId="24" xfId="14" applyNumberFormat="1" applyFont="1" applyBorder="1" applyAlignment="1">
      <alignment horizontal="left" wrapText="1"/>
    </xf>
    <xf numFmtId="49" fontId="29" fillId="0" borderId="26" xfId="14" applyNumberFormat="1" applyFont="1" applyBorder="1" applyAlignment="1">
      <alignment horizontal="left" wrapText="1"/>
    </xf>
    <xf numFmtId="49" fontId="29" fillId="0" borderId="21" xfId="14" applyNumberFormat="1" applyFont="1" applyBorder="1" applyAlignment="1">
      <alignment horizontal="center" wrapText="1"/>
    </xf>
    <xf numFmtId="49" fontId="29" fillId="0" borderId="23" xfId="14" applyNumberFormat="1" applyFont="1" applyBorder="1" applyAlignment="1">
      <alignment horizontal="center" wrapText="1"/>
    </xf>
    <xf numFmtId="0" fontId="13" fillId="0" borderId="0" xfId="14" applyFont="1"/>
    <xf numFmtId="49" fontId="43" fillId="3" borderId="0" xfId="14" applyNumberFormat="1" applyFont="1" applyFill="1" applyAlignment="1">
      <alignment vertical="center"/>
    </xf>
    <xf numFmtId="0" fontId="8" fillId="0" borderId="0" xfId="14" applyFont="1"/>
    <xf numFmtId="0" fontId="28" fillId="0" borderId="0" xfId="14" applyFont="1" applyAlignment="1">
      <alignment horizontal="left"/>
    </xf>
    <xf numFmtId="49" fontId="28" fillId="0" borderId="22" xfId="14" applyNumberFormat="1" applyFont="1" applyBorder="1" applyAlignment="1">
      <alignment horizontal="left" vertical="center"/>
    </xf>
    <xf numFmtId="3" fontId="28" fillId="0" borderId="22" xfId="14" applyNumberFormat="1" applyFont="1" applyBorder="1" applyAlignment="1">
      <alignment horizontal="right" vertical="center"/>
    </xf>
    <xf numFmtId="166" fontId="8" fillId="0" borderId="0" xfId="14" applyNumberFormat="1" applyFont="1" applyAlignment="1">
      <alignment vertical="center"/>
    </xf>
    <xf numFmtId="0" fontId="44" fillId="0" borderId="0" xfId="1" applyFont="1" applyFill="1"/>
    <xf numFmtId="0" fontId="28" fillId="3" borderId="0" xfId="15" applyFont="1" applyFill="1" applyAlignment="1">
      <alignment horizontal="left"/>
    </xf>
    <xf numFmtId="49" fontId="29" fillId="0" borderId="21" xfId="14" applyNumberFormat="1" applyFont="1" applyBorder="1" applyAlignment="1">
      <alignment horizontal="left" wrapText="1"/>
    </xf>
    <xf numFmtId="49" fontId="29" fillId="0" borderId="21" xfId="14" applyNumberFormat="1" applyFont="1" applyBorder="1" applyAlignment="1">
      <alignment horizontal="center"/>
    </xf>
    <xf numFmtId="49" fontId="28" fillId="0" borderId="22" xfId="14" applyNumberFormat="1" applyFont="1" applyBorder="1" applyAlignment="1">
      <alignment horizontal="left" vertical="center" wrapText="1"/>
    </xf>
    <xf numFmtId="49" fontId="26" fillId="3" borderId="0" xfId="3" applyNumberFormat="1" applyFont="1" applyFill="1" applyAlignment="1">
      <alignment vertical="center"/>
    </xf>
    <xf numFmtId="0" fontId="45" fillId="0" borderId="0" xfId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8" fillId="0" borderId="29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48" fillId="0" borderId="31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right" vertical="center"/>
    </xf>
    <xf numFmtId="0" fontId="51" fillId="0" borderId="33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right" vertical="center"/>
    </xf>
    <xf numFmtId="0" fontId="52" fillId="0" borderId="34" xfId="0" applyFont="1" applyBorder="1" applyAlignment="1">
      <alignment horizontal="center" vertical="center" wrapText="1"/>
    </xf>
    <xf numFmtId="0" fontId="53" fillId="9" borderId="33" xfId="0" applyFont="1" applyFill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center" vertical="center" wrapText="1"/>
    </xf>
    <xf numFmtId="0" fontId="54" fillId="9" borderId="34" xfId="0" applyFont="1" applyFill="1" applyBorder="1" applyAlignment="1">
      <alignment vertical="top"/>
    </xf>
    <xf numFmtId="0" fontId="0" fillId="10" borderId="0" xfId="0" applyFill="1"/>
    <xf numFmtId="0" fontId="56" fillId="0" borderId="0" xfId="0" applyFont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right" vertical="center"/>
    </xf>
    <xf numFmtId="9" fontId="51" fillId="0" borderId="33" xfId="0" applyNumberFormat="1" applyFont="1" applyBorder="1" applyAlignment="1">
      <alignment horizontal="center" vertical="center" wrapText="1"/>
    </xf>
    <xf numFmtId="9" fontId="51" fillId="0" borderId="34" xfId="0" applyNumberFormat="1" applyFont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3" fillId="9" borderId="33" xfId="0" applyFont="1" applyFill="1" applyBorder="1" applyAlignment="1">
      <alignment horizontal="justify" vertical="center" wrapText="1"/>
    </xf>
    <xf numFmtId="0" fontId="53" fillId="9" borderId="34" xfId="0" applyFont="1" applyFill="1" applyBorder="1" applyAlignment="1">
      <alignment horizontal="justify" vertical="center" wrapText="1"/>
    </xf>
    <xf numFmtId="0" fontId="51" fillId="9" borderId="34" xfId="0" applyFont="1" applyFill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8" fillId="9" borderId="34" xfId="0" applyFont="1" applyFill="1" applyBorder="1" applyAlignment="1">
      <alignment horizontal="right" vertical="center"/>
    </xf>
    <xf numFmtId="0" fontId="59" fillId="0" borderId="0" xfId="0" applyFont="1" applyAlignment="1">
      <alignment horizontal="center" vertical="center" wrapText="1"/>
    </xf>
    <xf numFmtId="0" fontId="60" fillId="9" borderId="33" xfId="0" applyFont="1" applyFill="1" applyBorder="1" applyAlignment="1">
      <alignment horizontal="justify" vertical="center" wrapText="1"/>
    </xf>
    <xf numFmtId="0" fontId="60" fillId="9" borderId="34" xfId="0" applyFont="1" applyFill="1" applyBorder="1" applyAlignment="1">
      <alignment horizontal="justify" vertical="center" wrapText="1"/>
    </xf>
    <xf numFmtId="0" fontId="51" fillId="9" borderId="34" xfId="0" applyFont="1" applyFill="1" applyBorder="1" applyAlignment="1">
      <alignment horizontal="right" vertical="center"/>
    </xf>
    <xf numFmtId="0" fontId="51" fillId="0" borderId="0" xfId="0" applyFont="1" applyAlignment="1">
      <alignment horizontal="center" vertical="center" wrapText="1"/>
    </xf>
    <xf numFmtId="0" fontId="51" fillId="0" borderId="32" xfId="0" applyFont="1" applyBorder="1" applyAlignment="1">
      <alignment horizontal="center" vertical="center" wrapText="1"/>
    </xf>
    <xf numFmtId="0" fontId="48" fillId="0" borderId="36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62" fillId="9" borderId="33" xfId="0" applyFont="1" applyFill="1" applyBorder="1" applyAlignment="1">
      <alignment horizontal="center" vertical="center" wrapText="1"/>
    </xf>
    <xf numFmtId="0" fontId="62" fillId="9" borderId="34" xfId="0" applyFont="1" applyFill="1" applyBorder="1" applyAlignment="1">
      <alignment horizontal="center" vertical="center" wrapText="1"/>
    </xf>
    <xf numFmtId="9" fontId="47" fillId="0" borderId="42" xfId="10" applyFont="1" applyBorder="1"/>
    <xf numFmtId="9" fontId="47" fillId="0" borderId="6" xfId="10" applyFont="1" applyBorder="1"/>
    <xf numFmtId="9" fontId="47" fillId="0" borderId="43" xfId="10" applyFont="1" applyBorder="1"/>
    <xf numFmtId="9" fontId="47" fillId="0" borderId="0" xfId="10" applyFont="1" applyBorder="1"/>
    <xf numFmtId="9" fontId="47" fillId="0" borderId="44" xfId="10" applyFont="1" applyBorder="1"/>
    <xf numFmtId="9" fontId="47" fillId="0" borderId="1" xfId="10" applyFont="1" applyBorder="1"/>
    <xf numFmtId="0" fontId="0" fillId="0" borderId="0" xfId="0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63" fillId="11" borderId="58" xfId="0" applyFont="1" applyFill="1" applyBorder="1" applyAlignment="1">
      <alignment vertical="center" wrapText="1"/>
    </xf>
    <xf numFmtId="0" fontId="63" fillId="11" borderId="59" xfId="0" applyFont="1" applyFill="1" applyBorder="1" applyAlignment="1">
      <alignment horizontal="center" vertical="center" wrapText="1"/>
    </xf>
    <xf numFmtId="0" fontId="64" fillId="12" borderId="60" xfId="0" applyFont="1" applyFill="1" applyBorder="1" applyAlignment="1">
      <alignment vertical="center" wrapText="1"/>
    </xf>
    <xf numFmtId="0" fontId="64" fillId="12" borderId="61" xfId="0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vertical="center" wrapText="1"/>
    </xf>
    <xf numFmtId="0" fontId="65" fillId="0" borderId="6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2" fillId="0" borderId="0" xfId="0" applyNumberFormat="1" applyFont="1"/>
    <xf numFmtId="0" fontId="2" fillId="0" borderId="0" xfId="0" applyFont="1" applyAlignment="1">
      <alignment horizontal="left"/>
    </xf>
    <xf numFmtId="1" fontId="0" fillId="0" borderId="0" xfId="0" applyNumberFormat="1"/>
    <xf numFmtId="0" fontId="0" fillId="0" borderId="0" xfId="0" pivotButton="1"/>
    <xf numFmtId="2" fontId="0" fillId="0" borderId="0" xfId="0" applyNumberFormat="1"/>
    <xf numFmtId="3" fontId="8" fillId="0" borderId="0" xfId="3" applyNumberFormat="1"/>
    <xf numFmtId="0" fontId="18" fillId="0" borderId="0" xfId="0" applyFont="1"/>
    <xf numFmtId="1" fontId="18" fillId="0" borderId="0" xfId="0" applyNumberFormat="1" applyFont="1"/>
    <xf numFmtId="0" fontId="15" fillId="0" borderId="0" xfId="0" applyFont="1"/>
    <xf numFmtId="0" fontId="15" fillId="0" borderId="0" xfId="17" applyFont="1"/>
    <xf numFmtId="0" fontId="15" fillId="0" borderId="0" xfId="18" applyFont="1"/>
    <xf numFmtId="0" fontId="18" fillId="13" borderId="0" xfId="0" applyFont="1" applyFill="1"/>
    <xf numFmtId="0" fontId="0" fillId="0" borderId="0" xfId="0" applyAlignment="1">
      <alignment horizontal="right"/>
    </xf>
    <xf numFmtId="0" fontId="66" fillId="0" borderId="0" xfId="0" applyFont="1"/>
    <xf numFmtId="0" fontId="2" fillId="0" borderId="1" xfId="0" applyFont="1" applyBorder="1" applyAlignment="1">
      <alignment horizontal="right"/>
    </xf>
    <xf numFmtId="165" fontId="2" fillId="0" borderId="7" xfId="1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67" fillId="0" borderId="0" xfId="0" applyFont="1"/>
    <xf numFmtId="49" fontId="0" fillId="0" borderId="0" xfId="0" applyNumberFormat="1"/>
    <xf numFmtId="1" fontId="0" fillId="0" borderId="0" xfId="0" applyNumberFormat="1" applyAlignment="1">
      <alignment horizontal="right"/>
    </xf>
    <xf numFmtId="165" fontId="0" fillId="0" borderId="0" xfId="10" applyNumberFormat="1" applyFont="1" applyBorder="1" applyAlignment="1">
      <alignment horizontal="right"/>
    </xf>
    <xf numFmtId="49" fontId="0" fillId="0" borderId="6" xfId="0" applyNumberFormat="1" applyBorder="1"/>
    <xf numFmtId="1" fontId="0" fillId="0" borderId="6" xfId="0" applyNumberFormat="1" applyBorder="1" applyAlignment="1">
      <alignment horizontal="right"/>
    </xf>
    <xf numFmtId="165" fontId="0" fillId="0" borderId="6" xfId="10" applyNumberFormat="1" applyFont="1" applyBorder="1" applyAlignment="1">
      <alignment horizontal="right"/>
    </xf>
    <xf numFmtId="49" fontId="67" fillId="0" borderId="7" xfId="0" applyNumberFormat="1" applyFont="1" applyBorder="1"/>
    <xf numFmtId="0" fontId="2" fillId="0" borderId="7" xfId="0" applyFont="1" applyBorder="1" applyAlignment="1">
      <alignment horizontal="right"/>
    </xf>
    <xf numFmtId="1" fontId="0" fillId="0" borderId="6" xfId="0" applyNumberFormat="1" applyBorder="1"/>
    <xf numFmtId="16" fontId="0" fillId="0" borderId="0" xfId="0" applyNumberFormat="1"/>
    <xf numFmtId="17" fontId="0" fillId="0" borderId="0" xfId="0" applyNumberFormat="1"/>
    <xf numFmtId="1" fontId="0" fillId="0" borderId="7" xfId="0" applyNumberFormat="1" applyBorder="1" applyAlignment="1">
      <alignment horizontal="right"/>
    </xf>
    <xf numFmtId="0" fontId="0" fillId="0" borderId="7" xfId="0" applyBorder="1"/>
    <xf numFmtId="0" fontId="0" fillId="0" borderId="1" xfId="0" applyBorder="1" applyAlignment="1">
      <alignment horizontal="left"/>
    </xf>
    <xf numFmtId="165" fontId="0" fillId="0" borderId="0" xfId="10" applyNumberFormat="1" applyFont="1" applyAlignment="1">
      <alignment horizontal="right"/>
    </xf>
    <xf numFmtId="16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0" fontId="68" fillId="0" borderId="0" xfId="0" applyFont="1"/>
    <xf numFmtId="0" fontId="40" fillId="0" borderId="0" xfId="0" applyFont="1"/>
    <xf numFmtId="164" fontId="0" fillId="0" borderId="0" xfId="0" applyNumberFormat="1" applyAlignment="1">
      <alignment horizontal="right"/>
    </xf>
    <xf numFmtId="0" fontId="0" fillId="0" borderId="0" xfId="10" applyNumberFormat="1" applyFont="1" applyAlignment="1">
      <alignment horizontal="right"/>
    </xf>
    <xf numFmtId="2" fontId="0" fillId="0" borderId="0" xfId="10" applyNumberFormat="1" applyFont="1" applyAlignment="1">
      <alignment horizontal="right"/>
    </xf>
    <xf numFmtId="1" fontId="0" fillId="0" borderId="0" xfId="10" applyNumberFormat="1" applyFont="1" applyBorder="1" applyAlignment="1">
      <alignment horizontal="right"/>
    </xf>
    <xf numFmtId="0" fontId="40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69" fontId="8" fillId="0" borderId="0" xfId="0" applyNumberFormat="1" applyFont="1"/>
    <xf numFmtId="0" fontId="8" fillId="0" borderId="0" xfId="0" applyFont="1"/>
    <xf numFmtId="1" fontId="8" fillId="0" borderId="0" xfId="0" applyNumberFormat="1" applyFont="1"/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1" fontId="2" fillId="0" borderId="0" xfId="10" applyNumberFormat="1" applyFont="1" applyBorder="1" applyAlignment="1">
      <alignment horizontal="right"/>
    </xf>
    <xf numFmtId="49" fontId="67" fillId="0" borderId="6" xfId="0" applyNumberFormat="1" applyFont="1" applyBorder="1"/>
    <xf numFmtId="0" fontId="2" fillId="0" borderId="6" xfId="0" applyFont="1" applyBorder="1" applyAlignment="1">
      <alignment horizontal="right"/>
    </xf>
    <xf numFmtId="165" fontId="2" fillId="0" borderId="6" xfId="10" applyNumberFormat="1" applyFont="1" applyBorder="1" applyAlignment="1">
      <alignment horizontal="right"/>
    </xf>
    <xf numFmtId="49" fontId="0" fillId="0" borderId="7" xfId="0" applyNumberFormat="1" applyBorder="1"/>
    <xf numFmtId="16" fontId="67" fillId="0" borderId="6" xfId="0" applyNumberFormat="1" applyFont="1" applyBorder="1"/>
    <xf numFmtId="0" fontId="9" fillId="0" borderId="0" xfId="6" applyFont="1"/>
    <xf numFmtId="0" fontId="70" fillId="0" borderId="0" xfId="0" applyFont="1"/>
    <xf numFmtId="0" fontId="70" fillId="0" borderId="6" xfId="0" applyFont="1" applyBorder="1"/>
    <xf numFmtId="49" fontId="72" fillId="3" borderId="0" xfId="4" applyNumberFormat="1" applyFont="1" applyFill="1" applyAlignment="1">
      <alignment vertical="center"/>
    </xf>
    <xf numFmtId="0" fontId="6" fillId="0" borderId="0" xfId="3" applyFont="1"/>
    <xf numFmtId="0" fontId="10" fillId="0" borderId="0" xfId="14" applyFont="1"/>
    <xf numFmtId="49" fontId="6" fillId="3" borderId="0" xfId="14" applyNumberFormat="1" applyFont="1" applyFill="1" applyAlignment="1">
      <alignment vertical="center"/>
    </xf>
    <xf numFmtId="49" fontId="10" fillId="3" borderId="0" xfId="15" applyNumberFormat="1" applyFont="1" applyFill="1" applyAlignment="1">
      <alignment vertical="center"/>
    </xf>
    <xf numFmtId="0" fontId="68" fillId="0" borderId="6" xfId="15" applyFont="1" applyBorder="1"/>
    <xf numFmtId="0" fontId="69" fillId="0" borderId="6" xfId="7" applyFont="1" applyBorder="1" applyAlignment="1">
      <alignment horizontal="left"/>
    </xf>
    <xf numFmtId="0" fontId="64" fillId="0" borderId="62" xfId="0" applyFont="1" applyBorder="1" applyAlignment="1">
      <alignment vertical="center"/>
    </xf>
    <xf numFmtId="0" fontId="64" fillId="0" borderId="0" xfId="0" applyFont="1" applyAlignment="1">
      <alignment horizontal="right" vertical="center"/>
    </xf>
    <xf numFmtId="0" fontId="64" fillId="0" borderId="63" xfId="0" applyFont="1" applyBorder="1" applyAlignment="1">
      <alignment horizontal="right" vertical="center"/>
    </xf>
    <xf numFmtId="0" fontId="64" fillId="0" borderId="64" xfId="0" applyFont="1" applyBorder="1" applyAlignment="1">
      <alignment vertical="center"/>
    </xf>
    <xf numFmtId="0" fontId="64" fillId="0" borderId="64" xfId="0" applyFont="1" applyBorder="1" applyAlignment="1">
      <alignment horizontal="right" vertical="center"/>
    </xf>
    <xf numFmtId="0" fontId="64" fillId="0" borderId="0" xfId="0" applyFont="1" applyAlignment="1">
      <alignment vertical="center"/>
    </xf>
    <xf numFmtId="0" fontId="64" fillId="0" borderId="0" xfId="0" applyFont="1" applyAlignment="1">
      <alignment horizontal="right" vertical="center" wrapText="1"/>
    </xf>
    <xf numFmtId="0" fontId="64" fillId="0" borderId="62" xfId="0" applyFont="1" applyBorder="1" applyAlignment="1">
      <alignment horizontal="right" vertical="center" wrapText="1"/>
    </xf>
    <xf numFmtId="0" fontId="0" fillId="0" borderId="64" xfId="0" applyBorder="1" applyAlignment="1">
      <alignment wrapText="1"/>
    </xf>
    <xf numFmtId="0" fontId="64" fillId="0" borderId="64" xfId="0" applyFont="1" applyBorder="1" applyAlignment="1">
      <alignment horizontal="right" vertical="center" wrapText="1"/>
    </xf>
    <xf numFmtId="0" fontId="64" fillId="0" borderId="0" xfId="0" applyFont="1" applyAlignment="1">
      <alignment vertical="center" wrapText="1"/>
    </xf>
    <xf numFmtId="0" fontId="64" fillId="0" borderId="62" xfId="0" applyFont="1" applyBorder="1" applyAlignment="1">
      <alignment vertical="center" wrapText="1"/>
    </xf>
    <xf numFmtId="0" fontId="64" fillId="0" borderId="64" xfId="0" applyFont="1" applyBorder="1" applyAlignment="1">
      <alignment vertical="center" wrapText="1"/>
    </xf>
    <xf numFmtId="10" fontId="64" fillId="0" borderId="0" xfId="0" applyNumberFormat="1" applyFont="1" applyAlignment="1">
      <alignment horizontal="right" vertical="center"/>
    </xf>
    <xf numFmtId="0" fontId="74" fillId="0" borderId="0" xfId="0" applyFont="1"/>
    <xf numFmtId="3" fontId="0" fillId="0" borderId="0" xfId="0" applyNumberFormat="1"/>
    <xf numFmtId="3" fontId="0" fillId="0" borderId="7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16" fontId="6" fillId="0" borderId="2" xfId="0" applyNumberFormat="1" applyFont="1" applyBorder="1" applyAlignment="1">
      <alignment horizontal="center" wrapText="1"/>
    </xf>
    <xf numFmtId="16" fontId="6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5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3" fillId="9" borderId="35" xfId="0" applyFont="1" applyFill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center" vertical="center" wrapText="1"/>
    </xf>
    <xf numFmtId="0" fontId="53" fillId="9" borderId="3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61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" fillId="0" borderId="5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64" fillId="0" borderId="63" xfId="0" applyFont="1" applyBorder="1" applyAlignment="1">
      <alignment horizontal="center" vertical="center"/>
    </xf>
    <xf numFmtId="0" fontId="64" fillId="0" borderId="63" xfId="0" applyFont="1" applyBorder="1" applyAlignment="1">
      <alignment horizontal="right" vertical="center"/>
    </xf>
    <xf numFmtId="0" fontId="64" fillId="0" borderId="62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64" xfId="0" applyFont="1" applyBorder="1" applyAlignment="1">
      <alignment vertical="center"/>
    </xf>
    <xf numFmtId="0" fontId="64" fillId="0" borderId="62" xfId="0" applyFont="1" applyBorder="1" applyAlignment="1">
      <alignment horizontal="right" vertical="center" wrapText="1"/>
    </xf>
    <xf numFmtId="0" fontId="64" fillId="0" borderId="0" xfId="0" applyFont="1" applyAlignment="1">
      <alignment horizontal="right" vertical="center" wrapText="1"/>
    </xf>
    <xf numFmtId="0" fontId="64" fillId="0" borderId="64" xfId="0" applyFont="1" applyBorder="1" applyAlignment="1">
      <alignment horizontal="right" vertical="center" wrapText="1"/>
    </xf>
    <xf numFmtId="0" fontId="3" fillId="0" borderId="1" xfId="1" applyBorder="1" applyAlignment="1"/>
    <xf numFmtId="0" fontId="3" fillId="0" borderId="6" xfId="1" applyBorder="1" applyAlignment="1"/>
  </cellXfs>
  <cellStyles count="19">
    <cellStyle name="Hyperkobling" xfId="1" builtinId="8"/>
    <cellStyle name="Normal" xfId="0" builtinId="0"/>
    <cellStyle name="Normal 19" xfId="15" xr:uid="{FFF723FA-510C-42B7-BECC-279F123F685E}"/>
    <cellStyle name="Normal 2" xfId="6" xr:uid="{8D3D1DA7-09AD-4F17-BF24-344FB4453132}"/>
    <cellStyle name="Normal 2 2" xfId="3" xr:uid="{7F05DFB3-B95A-4403-A44B-4264CA905A4D}"/>
    <cellStyle name="Normal 2 2 2" xfId="4" xr:uid="{64F6FF65-A67F-4047-B690-B5C7A8C97E07}"/>
    <cellStyle name="Normal 2 3" xfId="7" xr:uid="{421F7727-2C6D-48E1-8472-426ABBA23CFA}"/>
    <cellStyle name="Normal 2 3 2" xfId="14" xr:uid="{74DB17F7-8177-47C7-9A7A-D79C4076B9CE}"/>
    <cellStyle name="Normal 3 2" xfId="2" xr:uid="{01908F1B-68CF-48C7-BC99-C92DD2EDC077}"/>
    <cellStyle name="Normal 5" xfId="5" xr:uid="{209CC70C-08E0-4D98-81B7-B9C830C217EB}"/>
    <cellStyle name="Normal 7" xfId="12" xr:uid="{7C66016D-3D67-4461-9ACB-5495B60FA844}"/>
    <cellStyle name="Normal 7 2" xfId="17" xr:uid="{48C6C6F2-6FF0-47CD-9C77-0F1EC36EB5A3}"/>
    <cellStyle name="Normal 8" xfId="18" xr:uid="{A2753A55-56BB-4803-87AD-B7436FA2CBCC}"/>
    <cellStyle name="Percent 2" xfId="11" xr:uid="{47F6015A-2829-41EA-8E2C-5D1D21847CF7}"/>
    <cellStyle name="Percent 3" xfId="16" xr:uid="{B3FCC1D1-6C3B-488C-822B-8086A4AA0C42}"/>
    <cellStyle name="Prosent" xfId="10" builtinId="5"/>
    <cellStyle name="Prosent 2" xfId="8" xr:uid="{6D5AB1D1-4251-4477-9C09-C5680AB1C1D5}"/>
    <cellStyle name="Prosent 2 3" xfId="13" xr:uid="{3EDE7399-5224-4159-AB40-2A10EC32B20F}"/>
    <cellStyle name="Prosent 3" xfId="9" xr:uid="{1E2A5166-A0D7-43CF-949B-2359D8E803CC}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438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583333333333334E-2"/>
          <c:y val="0.1111111111111111"/>
          <c:w val="0.88749999999999996"/>
          <c:h val="0.75252525252525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4.1a'!$B$5</c:f>
              <c:strCache>
                <c:ptCount val="1"/>
                <c:pt idx="0">
                  <c:v>Løpende priser</c:v>
                </c:pt>
              </c:strCache>
            </c:strRef>
          </c:tx>
          <c:invertIfNegative val="0"/>
          <c:cat>
            <c:numRef>
              <c:f>'F 4.1a'!$A$6:$A$24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4.1a'!$B$6:$B$24</c:f>
              <c:numCache>
                <c:formatCode>0.0</c:formatCode>
                <c:ptCount val="19"/>
                <c:pt idx="0">
                  <c:v>14.282500000000004</c:v>
                </c:pt>
                <c:pt idx="1">
                  <c:v>16.373699999999996</c:v>
                </c:pt>
                <c:pt idx="2">
                  <c:v>18.091000000000001</c:v>
                </c:pt>
                <c:pt idx="3">
                  <c:v>19.357200000000002</c:v>
                </c:pt>
                <c:pt idx="4">
                  <c:v>21.204200000000004</c:v>
                </c:pt>
                <c:pt idx="5">
                  <c:v>22.976099999999999</c:v>
                </c:pt>
                <c:pt idx="6">
                  <c:v>23.551099999999998</c:v>
                </c:pt>
                <c:pt idx="7">
                  <c:v>24.488700000000005</c:v>
                </c:pt>
                <c:pt idx="8">
                  <c:v>26.374627302999997</c:v>
                </c:pt>
                <c:pt idx="9">
                  <c:v>28.310639568121502</c:v>
                </c:pt>
                <c:pt idx="10">
                  <c:v>30.769202241199885</c:v>
                </c:pt>
                <c:pt idx="11">
                  <c:v>32.978720819901525</c:v>
                </c:pt>
                <c:pt idx="12">
                  <c:v>35.848258289894652</c:v>
                </c:pt>
                <c:pt idx="13">
                  <c:v>36.61193989692903</c:v>
                </c:pt>
                <c:pt idx="14">
                  <c:v>38.180146631499319</c:v>
                </c:pt>
                <c:pt idx="15">
                  <c:v>39.1944844319083</c:v>
                </c:pt>
                <c:pt idx="16">
                  <c:v>40.766615205758754</c:v>
                </c:pt>
                <c:pt idx="17">
                  <c:v>42.430247998161775</c:v>
                </c:pt>
                <c:pt idx="18">
                  <c:v>43.981012394399663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1-4C38-9906-0ED21969EFCE}"/>
            </c:ext>
          </c:extLst>
        </c:ser>
        <c:ser>
          <c:idx val="2"/>
          <c:order val="1"/>
          <c:tx>
            <c:strRef>
              <c:f>'F 4.1a'!$C$5</c:f>
              <c:strCache>
                <c:ptCount val="1"/>
                <c:pt idx="0">
                  <c:v>Faste 2015-priser</c:v>
                </c:pt>
              </c:strCache>
            </c:strRef>
          </c:tx>
          <c:invertIfNegative val="0"/>
          <c:cat>
            <c:numRef>
              <c:f>'F 4.1a'!$A$6:$A$24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4.1a'!$C$6:$C$24</c:f>
              <c:numCache>
                <c:formatCode>0.0</c:formatCode>
                <c:ptCount val="19"/>
                <c:pt idx="0">
                  <c:v>21.903502979248966</c:v>
                </c:pt>
                <c:pt idx="1">
                  <c:v>23.600138105503248</c:v>
                </c:pt>
                <c:pt idx="2">
                  <c:v>24.211103584754845</c:v>
                </c:pt>
                <c:pt idx="3">
                  <c:v>24.76639897271086</c:v>
                </c:pt>
                <c:pt idx="4">
                  <c:v>25.911677982563791</c:v>
                </c:pt>
                <c:pt idx="5">
                  <c:v>27.049086655078806</c:v>
                </c:pt>
                <c:pt idx="6">
                  <c:v>26.582950374524891</c:v>
                </c:pt>
                <c:pt idx="7">
                  <c:v>26.629337467492501</c:v>
                </c:pt>
                <c:pt idx="8">
                  <c:v>27.76391079618552</c:v>
                </c:pt>
                <c:pt idx="9">
                  <c:v>29.075026836460779</c:v>
                </c:pt>
                <c:pt idx="10">
                  <c:v>30.769202241199885</c:v>
                </c:pt>
                <c:pt idx="11">
                  <c:v>32.268807064482893</c:v>
                </c:pt>
                <c:pt idx="12">
                  <c:v>34.422545308314866</c:v>
                </c:pt>
                <c:pt idx="13">
                  <c:v>34.131897773482955</c:v>
                </c:pt>
                <c:pt idx="14">
                  <c:v>34.590744756911384</c:v>
                </c:pt>
                <c:pt idx="15">
                  <c:v>34.963857655582778</c:v>
                </c:pt>
                <c:pt idx="16">
                  <c:v>34.937050733297994</c:v>
                </c:pt>
                <c:pt idx="17">
                  <c:v>34.190369055730677</c:v>
                </c:pt>
                <c:pt idx="18">
                  <c:v>33.656199197871146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1-4C38-9906-0ED21969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653296"/>
        <c:axId val="-531650576"/>
        <c:extLst/>
      </c:barChart>
      <c:lineChart>
        <c:grouping val="standard"/>
        <c:varyColors val="0"/>
        <c:ser>
          <c:idx val="3"/>
          <c:order val="2"/>
          <c:tx>
            <c:strRef>
              <c:f>'F 4.1a'!$D$5</c:f>
              <c:strCache>
                <c:ptCount val="1"/>
                <c:pt idx="0">
                  <c:v>Årlig realvekst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 4.1a'!$A$6:$A$22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 4.1a'!$D$6:$D$24</c:f>
              <c:numCache>
                <c:formatCode>0.0</c:formatCode>
                <c:ptCount val="19"/>
                <c:pt idx="0">
                  <c:v>1.832180142412887</c:v>
                </c:pt>
                <c:pt idx="1">
                  <c:v>7.7459533658230217</c:v>
                </c:pt>
                <c:pt idx="2">
                  <c:v>2.5888216268917796</c:v>
                </c:pt>
                <c:pt idx="3">
                  <c:v>2.2935566981162836</c:v>
                </c:pt>
                <c:pt idx="4">
                  <c:v>4.6243259309311391</c:v>
                </c:pt>
                <c:pt idx="5">
                  <c:v>4.3895600789743749</c:v>
                </c:pt>
                <c:pt idx="6">
                  <c:v>-1.7232976717400206</c:v>
                </c:pt>
                <c:pt idx="7">
                  <c:v>0.17449941527958313</c:v>
                </c:pt>
                <c:pt idx="8">
                  <c:v>4.260614181926381</c:v>
                </c:pt>
                <c:pt idx="9">
                  <c:v>4.7223752082339754</c:v>
                </c:pt>
                <c:pt idx="10">
                  <c:v>5.826909169399519</c:v>
                </c:pt>
                <c:pt idx="11">
                  <c:v>4.8737201943930941</c:v>
                </c:pt>
                <c:pt idx="12">
                  <c:v>6.6743658652399063</c:v>
                </c:pt>
                <c:pt idx="13">
                  <c:v>-0.84435224713527157</c:v>
                </c:pt>
                <c:pt idx="14">
                  <c:v>1.3443348110133924</c:v>
                </c:pt>
                <c:pt idx="15">
                  <c:v>1.0786495095536752</c:v>
                </c:pt>
                <c:pt idx="16">
                  <c:v>-7.6670379306686964E-2</c:v>
                </c:pt>
                <c:pt idx="17">
                  <c:v>-2.1372201198874063</c:v>
                </c:pt>
                <c:pt idx="18">
                  <c:v>-1.5623401344069365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1-4C38-9906-0ED21969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50968"/>
        <c:axId val="814031288"/>
      </c:lineChart>
      <c:catAx>
        <c:axId val="-531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+mn-lt"/>
                <a:cs typeface="Arial" panose="020B0604020202020204" pitchFamily="34" charset="0"/>
              </a:defRPr>
            </a:pPr>
            <a:endParaRPr lang="nb-NO"/>
          </a:p>
        </c:txPr>
        <c:crossAx val="-531650576"/>
        <c:crosses val="autoZero"/>
        <c:auto val="1"/>
        <c:lblAlgn val="ctr"/>
        <c:lblOffset val="100"/>
        <c:noMultiLvlLbl val="0"/>
      </c:catAx>
      <c:valAx>
        <c:axId val="-5316505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nb-NO" sz="1000"/>
                  <a:t>Mrd. kr</a:t>
                </a:r>
              </a:p>
            </c:rich>
          </c:tx>
          <c:layout>
            <c:manualLayout>
              <c:xMode val="edge"/>
              <c:yMode val="edge"/>
              <c:x val="3.9583333333333331E-2"/>
              <c:y val="3.53535353535353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-531653296"/>
        <c:crosses val="autoZero"/>
        <c:crossBetween val="between"/>
      </c:valAx>
      <c:valAx>
        <c:axId val="814031288"/>
        <c:scaling>
          <c:orientation val="minMax"/>
        </c:scaling>
        <c:delete val="0"/>
        <c:axPos val="r"/>
        <c:title>
          <c:tx>
            <c:rich>
              <a:bodyPr rot="0" vert="horz" anchor="t" anchorCtr="1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357317127089587"/>
              <c:y val="2.78884257114919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14050968"/>
        <c:crosses val="max"/>
        <c:crossBetween val="between"/>
      </c:valAx>
      <c:catAx>
        <c:axId val="814050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40312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3710148818012516"/>
          <c:y val="9.0984736428009444E-2"/>
          <c:w val="0.86289851181987487"/>
          <c:h val="0.90901526357199058"/>
        </c:manualLayout>
      </c:layout>
      <c:radarChart>
        <c:radarStyle val="marker"/>
        <c:varyColors val="0"/>
        <c:ser>
          <c:idx val="3"/>
          <c:order val="0"/>
          <c:tx>
            <c:strRef>
              <c:f>'F 4.5a,b,c,e'!$D$16</c:f>
              <c:strCache>
                <c:ptCount val="1"/>
                <c:pt idx="0">
                  <c:v>NFR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1FA138"/>
              </a:solidFill>
              <a:ln w="12700">
                <a:solidFill>
                  <a:srgbClr val="1FA138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4.5a,b,c,e'!$E$18:$E$22</c:f>
              <c:numCache>
                <c:formatCode>0.0\ %</c:formatCode>
                <c:ptCount val="5"/>
                <c:pt idx="0">
                  <c:v>0.10065237651444547</c:v>
                </c:pt>
                <c:pt idx="1">
                  <c:v>0.17614165890027958</c:v>
                </c:pt>
                <c:pt idx="2">
                  <c:v>0.1863932898415657</c:v>
                </c:pt>
                <c:pt idx="3">
                  <c:v>0.13140726933830382</c:v>
                </c:pt>
                <c:pt idx="4">
                  <c:v>0.40447343895619758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1-4FEE-8B52-9862880E9BA7}"/>
            </c:ext>
          </c:extLst>
        </c:ser>
        <c:ser>
          <c:idx val="5"/>
          <c:order val="1"/>
          <c:tx>
            <c:strRef>
              <c:f>'F 4.5a,b,c,e'!$F$16</c:f>
              <c:strCache>
                <c:ptCount val="1"/>
                <c:pt idx="0">
                  <c:v>SKF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5444"/>
              </a:solidFill>
              <a:ln w="12700">
                <a:solidFill>
                  <a:srgbClr val="005444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4.5a,b,c,e'!$G$18:$G$22</c:f>
              <c:numCache>
                <c:formatCode>0.0\ %</c:formatCode>
                <c:ptCount val="5"/>
                <c:pt idx="0">
                  <c:v>0.13798390187811421</c:v>
                </c:pt>
                <c:pt idx="1">
                  <c:v>0.19911843618244537</c:v>
                </c:pt>
                <c:pt idx="2">
                  <c:v>0.18627826753545421</c:v>
                </c:pt>
                <c:pt idx="3">
                  <c:v>0.11977769260252971</c:v>
                </c:pt>
                <c:pt idx="4">
                  <c:v>0.35224223840551938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1-4FEE-8B52-9862880E9BA7}"/>
            </c:ext>
          </c:extLst>
        </c:ser>
        <c:ser>
          <c:idx val="0"/>
          <c:order val="2"/>
          <c:tx>
            <c:strRef>
              <c:f>'F 4.5a,b,c,e'!$B$16</c:f>
              <c:strCache>
                <c:ptCount val="1"/>
                <c:pt idx="0">
                  <c:v>IN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95C7ED"/>
              </a:solidFill>
              <a:ln w="12700">
                <a:solidFill>
                  <a:srgbClr val="95C7ED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4.5a,b,c,e'!$C$18:$C$22</c:f>
              <c:numCache>
                <c:formatCode>0.0\ %</c:formatCode>
                <c:ptCount val="5"/>
                <c:pt idx="0">
                  <c:v>0.46894138232720911</c:v>
                </c:pt>
                <c:pt idx="1">
                  <c:v>0.14960629921259844</c:v>
                </c:pt>
                <c:pt idx="2">
                  <c:v>9.8862642169728787E-2</c:v>
                </c:pt>
                <c:pt idx="3">
                  <c:v>7.3490813648293962E-2</c:v>
                </c:pt>
                <c:pt idx="4">
                  <c:v>0.17672790901137359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1-4FEE-8B52-9862880E9BA7}"/>
            </c:ext>
          </c:extLst>
        </c:ser>
        <c:ser>
          <c:idx val="1"/>
          <c:order val="3"/>
          <c:tx>
            <c:strRef>
              <c:f>'F 4.5a,b,c,e'!$H$16</c:f>
              <c:strCache>
                <c:ptCount val="1"/>
                <c:pt idx="0">
                  <c:v>Siva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63AF"/>
              </a:solidFill>
              <a:ln w="12700">
                <a:solidFill>
                  <a:srgbClr val="0063AF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4.5a,b,c,e'!$I$18:$I$22</c:f>
              <c:numCache>
                <c:formatCode>0.0\ %</c:formatCode>
                <c:ptCount val="5"/>
                <c:pt idx="0">
                  <c:v>0.29638009049773756</c:v>
                </c:pt>
                <c:pt idx="1">
                  <c:v>0.20814479638009051</c:v>
                </c:pt>
                <c:pt idx="2">
                  <c:v>0.16035067873303169</c:v>
                </c:pt>
                <c:pt idx="3">
                  <c:v>8.7386877828054293E-2</c:v>
                </c:pt>
                <c:pt idx="4">
                  <c:v>0.22963800904977374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1-4FEE-8B52-9862880E9BA7}"/>
            </c:ext>
          </c:extLst>
        </c:ser>
        <c:ser>
          <c:idx val="4"/>
          <c:order val="4"/>
          <c:tx>
            <c:strRef>
              <c:f>'F 4.5a,b,c,e'!$L$16</c:f>
              <c:strCache>
                <c:ptCount val="1"/>
                <c:pt idx="0">
                  <c:v>RFF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D8BE00"/>
              </a:solidFill>
              <a:ln w="12700">
                <a:solidFill>
                  <a:srgbClr val="D8BE00"/>
                </a:solidFill>
                <a:prstDash val="solid"/>
              </a:ln>
            </c:spPr>
          </c:marker>
          <c:val>
            <c:numRef>
              <c:f>'F 4.5a,b,c,e'!$M$18:$M$22</c:f>
              <c:numCache>
                <c:formatCode>0.0\ %</c:formatCode>
                <c:ptCount val="5"/>
                <c:pt idx="0">
                  <c:v>0.22222222222222221</c:v>
                </c:pt>
                <c:pt idx="1">
                  <c:v>0.20238095238095238</c:v>
                </c:pt>
                <c:pt idx="2">
                  <c:v>0.20238095238095238</c:v>
                </c:pt>
                <c:pt idx="3">
                  <c:v>8.7301587301587297E-2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1-4FEE-8B52-9862880E9BA7}"/>
            </c:ext>
          </c:extLst>
        </c:ser>
        <c:ser>
          <c:idx val="2"/>
          <c:order val="5"/>
          <c:tx>
            <c:strRef>
              <c:f>'F 4.5a,b,c,e'!$J$16</c:f>
              <c:strCache>
                <c:ptCount val="1"/>
                <c:pt idx="0">
                  <c:v>EU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462512"/>
              </a:solidFill>
              <a:ln w="12700">
                <a:solidFill>
                  <a:srgbClr val="462512"/>
                </a:solidFill>
                <a:prstDash val="solid"/>
              </a:ln>
            </c:spPr>
          </c:marker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4.5a,b,c,e'!$K$18:$K$22</c:f>
              <c:numCache>
                <c:formatCode>0.0\ %</c:formatCode>
                <c:ptCount val="5"/>
                <c:pt idx="0">
                  <c:v>2.023121387283237E-2</c:v>
                </c:pt>
                <c:pt idx="1">
                  <c:v>0.14739884393063585</c:v>
                </c:pt>
                <c:pt idx="2">
                  <c:v>0.2138728323699422</c:v>
                </c:pt>
                <c:pt idx="3">
                  <c:v>0.1416184971098266</c:v>
                </c:pt>
                <c:pt idx="4">
                  <c:v>0.47687861271676302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51-4FEE-8B52-9862880E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42592"/>
        <c:axId val="84544512"/>
      </c:radarChart>
      <c:catAx>
        <c:axId val="845425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12700">
            <a:solidFill>
              <a:srgbClr val="D9D9D9"/>
            </a:solidFill>
          </a:ln>
        </c:spPr>
        <c:crossAx val="84544512"/>
        <c:crosses val="autoZero"/>
        <c:auto val="1"/>
        <c:lblAlgn val="ctr"/>
        <c:lblOffset val="100"/>
        <c:noMultiLvlLbl val="0"/>
      </c:catAx>
      <c:valAx>
        <c:axId val="84544512"/>
        <c:scaling>
          <c:orientation val="minMax"/>
          <c:max val="0.55000000000000004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2592"/>
        <c:crosses val="autoZero"/>
        <c:crossBetween val="between"/>
        <c:majorUnit val="0.11000000000000001"/>
      </c:val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7.4214385181953932E-2"/>
          <c:y val="9.4699291896144774E-2"/>
          <c:w val="0.92578561481804611"/>
          <c:h val="0.90530070810385521"/>
        </c:manualLayout>
      </c:layout>
      <c:radarChart>
        <c:radarStyle val="marker"/>
        <c:varyColors val="0"/>
        <c:ser>
          <c:idx val="3"/>
          <c:order val="0"/>
          <c:tx>
            <c:v>NFR</c:v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1FA138"/>
              </a:solidFill>
              <a:ln w="12700">
                <a:solidFill>
                  <a:srgbClr val="1FA138"/>
                </a:solidFill>
                <a:prstDash val="solid"/>
              </a:ln>
            </c:spPr>
          </c:marker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4.5a,b,c,e'!$E$5:$E$11</c:f>
              <c:numCache>
                <c:formatCode>0.0\ %</c:formatCode>
                <c:ptCount val="7"/>
                <c:pt idx="0">
                  <c:v>5.778191985088537E-2</c:v>
                </c:pt>
                <c:pt idx="1">
                  <c:v>0.2618825722273998</c:v>
                </c:pt>
                <c:pt idx="2">
                  <c:v>0.1342031686859273</c:v>
                </c:pt>
                <c:pt idx="3">
                  <c:v>0.14725069897483692</c:v>
                </c:pt>
                <c:pt idx="4">
                  <c:v>0.15284249767008387</c:v>
                </c:pt>
                <c:pt idx="5">
                  <c:v>0.10251630941286113</c:v>
                </c:pt>
                <c:pt idx="6">
                  <c:v>0.1435228331780056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C-42A9-9FEC-3EC74E1AE748}"/>
            </c:ext>
          </c:extLst>
        </c:ser>
        <c:ser>
          <c:idx val="5"/>
          <c:order val="1"/>
          <c:tx>
            <c:v>SKF</c:v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5444"/>
              </a:solidFill>
              <a:ln w="12700">
                <a:solidFill>
                  <a:srgbClr val="005444"/>
                </a:solidFill>
                <a:prstDash val="solid"/>
              </a:ln>
            </c:spPr>
          </c:marker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4.5a,b,c,e'!$G$5:$G$11</c:f>
              <c:numCache>
                <c:formatCode>0.0\ %</c:formatCode>
                <c:ptCount val="7"/>
                <c:pt idx="0">
                  <c:v>9.1605979302414722E-2</c:v>
                </c:pt>
                <c:pt idx="1">
                  <c:v>0.29436565733997699</c:v>
                </c:pt>
                <c:pt idx="2">
                  <c:v>0.14181678804139516</c:v>
                </c:pt>
                <c:pt idx="3">
                  <c:v>0.14737447297815254</c:v>
                </c:pt>
                <c:pt idx="4">
                  <c:v>0.15120735914143349</c:v>
                </c:pt>
                <c:pt idx="5">
                  <c:v>0.10425450364124185</c:v>
                </c:pt>
                <c:pt idx="6">
                  <c:v>6.9375239555385201E-2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C-42A9-9FEC-3EC74E1AE748}"/>
            </c:ext>
          </c:extLst>
        </c:ser>
        <c:ser>
          <c:idx val="0"/>
          <c:order val="2"/>
          <c:tx>
            <c:v>IN</c:v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95C7ED"/>
              </a:solidFill>
              <a:ln w="12700">
                <a:solidFill>
                  <a:srgbClr val="95C7ED"/>
                </a:solidFill>
                <a:prstDash val="solid"/>
              </a:ln>
            </c:spPr>
          </c:marker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4.5a,b,c,e'!$C$5:$C$11</c:f>
              <c:numCache>
                <c:formatCode>0.0\ %</c:formatCode>
                <c:ptCount val="7"/>
                <c:pt idx="0">
                  <c:v>0.2904636920384952</c:v>
                </c:pt>
                <c:pt idx="1">
                  <c:v>0.36045494313210846</c:v>
                </c:pt>
                <c:pt idx="2">
                  <c:v>0.1189851268591426</c:v>
                </c:pt>
                <c:pt idx="3">
                  <c:v>9.9737532808398949E-2</c:v>
                </c:pt>
                <c:pt idx="4">
                  <c:v>7.6990376202974622E-2</c:v>
                </c:pt>
                <c:pt idx="5">
                  <c:v>3.0621172353455819E-2</c:v>
                </c:pt>
                <c:pt idx="6">
                  <c:v>2.2747156605424323E-2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C-42A9-9FEC-3EC74E1AE748}"/>
            </c:ext>
          </c:extLst>
        </c:ser>
        <c:ser>
          <c:idx val="1"/>
          <c:order val="3"/>
          <c:tx>
            <c:strRef>
              <c:f>'F 4.5a,b,c,e'!$H$2</c:f>
              <c:strCache>
                <c:ptCount val="1"/>
                <c:pt idx="0">
                  <c:v>Siva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63AF"/>
              </a:solidFill>
              <a:ln w="12700">
                <a:solidFill>
                  <a:srgbClr val="0063AF"/>
                </a:solidFill>
                <a:prstDash val="solid"/>
              </a:ln>
            </c:spPr>
          </c:marker>
          <c:val>
            <c:numRef>
              <c:f>'F 4.5a,b,c,e'!$I$5:$I$11</c:f>
              <c:numCache>
                <c:formatCode>0.0\ %</c:formatCode>
                <c:ptCount val="7"/>
                <c:pt idx="0">
                  <c:v>0.22709276018099547</c:v>
                </c:pt>
                <c:pt idx="1">
                  <c:v>0.40582579185520362</c:v>
                </c:pt>
                <c:pt idx="2">
                  <c:v>0.13744343891402716</c:v>
                </c:pt>
                <c:pt idx="3">
                  <c:v>0.11425339366515837</c:v>
                </c:pt>
                <c:pt idx="4">
                  <c:v>7.5509049773755652E-2</c:v>
                </c:pt>
                <c:pt idx="5">
                  <c:v>3.3653846153846152E-2</c:v>
                </c:pt>
                <c:pt idx="6">
                  <c:v>6.2217194570135742E-3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C-42A9-9FEC-3EC74E1AE748}"/>
            </c:ext>
          </c:extLst>
        </c:ser>
        <c:ser>
          <c:idx val="4"/>
          <c:order val="4"/>
          <c:tx>
            <c:strRef>
              <c:f>'F 4.5a,b,c,e'!$L$2</c:f>
              <c:strCache>
                <c:ptCount val="1"/>
                <c:pt idx="0">
                  <c:v>RFF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D8BE00"/>
              </a:solidFill>
              <a:ln w="12700">
                <a:solidFill>
                  <a:srgbClr val="D8BE00"/>
                </a:solidFill>
                <a:prstDash val="solid"/>
              </a:ln>
            </c:spPr>
          </c:marker>
          <c:val>
            <c:numRef>
              <c:f>'F 4.5a,b,c,e'!$M$5:$M$11</c:f>
              <c:numCache>
                <c:formatCode>0.0\ %</c:formatCode>
                <c:ptCount val="7"/>
                <c:pt idx="0">
                  <c:v>0.10317460317460317</c:v>
                </c:pt>
                <c:pt idx="1">
                  <c:v>0.41269841269841268</c:v>
                </c:pt>
                <c:pt idx="2">
                  <c:v>0.10714285714285714</c:v>
                </c:pt>
                <c:pt idx="3">
                  <c:v>0.13492063492063491</c:v>
                </c:pt>
                <c:pt idx="4">
                  <c:v>0.11507936507936507</c:v>
                </c:pt>
                <c:pt idx="5">
                  <c:v>7.9365079365079361E-2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C-42A9-9FEC-3EC74E1AE748}"/>
            </c:ext>
          </c:extLst>
        </c:ser>
        <c:ser>
          <c:idx val="2"/>
          <c:order val="5"/>
          <c:tx>
            <c:strRef>
              <c:f>'F 4.5a,b,c,e'!$J$2</c:f>
              <c:strCache>
                <c:ptCount val="1"/>
                <c:pt idx="0">
                  <c:v>EU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462512"/>
              </a:solidFill>
              <a:ln w="12700">
                <a:solidFill>
                  <a:srgbClr val="462512"/>
                </a:solidFill>
                <a:prstDash val="solid"/>
              </a:ln>
            </c:spPr>
          </c:marker>
          <c:val>
            <c:numRef>
              <c:f>'F 4.5a,b,c,e'!$K$5:$K$11</c:f>
              <c:numCache>
                <c:formatCode>0.0\ %</c:formatCode>
                <c:ptCount val="7"/>
                <c:pt idx="0">
                  <c:v>3.4682080924855488E-2</c:v>
                </c:pt>
                <c:pt idx="1">
                  <c:v>0.2138728323699422</c:v>
                </c:pt>
                <c:pt idx="2">
                  <c:v>0.12716763005780346</c:v>
                </c:pt>
                <c:pt idx="3">
                  <c:v>0.14739884393063585</c:v>
                </c:pt>
                <c:pt idx="4">
                  <c:v>0.16184971098265896</c:v>
                </c:pt>
                <c:pt idx="5">
                  <c:v>0.16473988439306358</c:v>
                </c:pt>
                <c:pt idx="6">
                  <c:v>0.15028901734104047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0C-42A9-9FEC-3EC74E1A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74208"/>
        <c:axId val="84576128"/>
      </c:radarChart>
      <c:catAx>
        <c:axId val="845742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12700">
            <a:solidFill>
              <a:srgbClr val="D9D9D9"/>
            </a:solidFill>
          </a:ln>
        </c:spPr>
        <c:crossAx val="84576128"/>
        <c:crosses val="autoZero"/>
        <c:auto val="1"/>
        <c:lblAlgn val="ctr"/>
        <c:lblOffset val="100"/>
        <c:noMultiLvlLbl val="0"/>
      </c:catAx>
      <c:valAx>
        <c:axId val="84576128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4208"/>
        <c:crosses val="autoZero"/>
        <c:crossBetween val="between"/>
        <c:majorUnit val="0.1"/>
      </c:val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237579126138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4.5a,b,c,e'!$D$45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4.5a,b,c,e'!$A$46:$A$68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Bygg, anlegg og eiendomsforvaltning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'F 4.5a,b,c,e'!$E$46:$E$68</c:f>
              <c:numCache>
                <c:formatCode>0.0\ %</c:formatCode>
                <c:ptCount val="23"/>
                <c:pt idx="0">
                  <c:v>3.5414725069897485E-2</c:v>
                </c:pt>
                <c:pt idx="1">
                  <c:v>5.5917986952469714E-3</c:v>
                </c:pt>
                <c:pt idx="2">
                  <c:v>5.0326188257222737E-2</c:v>
                </c:pt>
                <c:pt idx="3">
                  <c:v>1.1183597390493943E-2</c:v>
                </c:pt>
                <c:pt idx="4">
                  <c:v>1.6775396085740912E-2</c:v>
                </c:pt>
                <c:pt idx="5">
                  <c:v>5.684995340167754E-2</c:v>
                </c:pt>
                <c:pt idx="6">
                  <c:v>6.6169617893755819E-2</c:v>
                </c:pt>
                <c:pt idx="7">
                  <c:v>5.4054054054054057E-2</c:v>
                </c:pt>
                <c:pt idx="8">
                  <c:v>2.2367194780987885E-2</c:v>
                </c:pt>
                <c:pt idx="9">
                  <c:v>1.4911463187325256E-2</c:v>
                </c:pt>
                <c:pt idx="10">
                  <c:v>9.3196644920782844E-3</c:v>
                </c:pt>
                <c:pt idx="11">
                  <c:v>1.7707362534948742E-2</c:v>
                </c:pt>
                <c:pt idx="12">
                  <c:v>2.4231127679403542E-2</c:v>
                </c:pt>
                <c:pt idx="13">
                  <c:v>2.7027027027027029E-2</c:v>
                </c:pt>
                <c:pt idx="14">
                  <c:v>1.1183597390493943E-2</c:v>
                </c:pt>
                <c:pt idx="15">
                  <c:v>1.1183597390493943E-2</c:v>
                </c:pt>
                <c:pt idx="16">
                  <c:v>0.16123019571295433</c:v>
                </c:pt>
                <c:pt idx="17">
                  <c:v>1.0251630941286114E-2</c:v>
                </c:pt>
                <c:pt idx="18">
                  <c:v>0.34669151910531221</c:v>
                </c:pt>
                <c:pt idx="19">
                  <c:v>1.5843429636533086E-2</c:v>
                </c:pt>
                <c:pt idx="20">
                  <c:v>1.1183597390493943E-2</c:v>
                </c:pt>
                <c:pt idx="21">
                  <c:v>1.2115563839701771E-2</c:v>
                </c:pt>
                <c:pt idx="22">
                  <c:v>2.7958993476234857E-3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693-B4C9-61B56CF742C4}"/>
            </c:ext>
          </c:extLst>
        </c:ser>
        <c:ser>
          <c:idx val="1"/>
          <c:order val="1"/>
          <c:tx>
            <c:strRef>
              <c:f>'F 4.5a,b,c,e'!$F$45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4.5a,b,c,e'!$A$46:$A$68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Bygg, anlegg og eiendomsforvaltning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'F 4.5a,b,c,e'!$G$46:$G$68</c:f>
              <c:numCache>
                <c:formatCode>0.0\ %</c:formatCode>
                <c:ptCount val="23"/>
                <c:pt idx="0">
                  <c:v>3.0663089306247605E-2</c:v>
                </c:pt>
                <c:pt idx="1">
                  <c:v>7.0908394020697584E-3</c:v>
                </c:pt>
                <c:pt idx="2">
                  <c:v>3.9095438865465695E-2</c:v>
                </c:pt>
                <c:pt idx="3">
                  <c:v>3.0663089306247606E-3</c:v>
                </c:pt>
                <c:pt idx="4">
                  <c:v>1.3990034495975469E-2</c:v>
                </c:pt>
                <c:pt idx="5">
                  <c:v>2.6063625910310462E-2</c:v>
                </c:pt>
                <c:pt idx="6">
                  <c:v>5.7493292449214257E-2</c:v>
                </c:pt>
                <c:pt idx="7">
                  <c:v>1.8781142200076657E-2</c:v>
                </c:pt>
                <c:pt idx="8">
                  <c:v>3.5262552702184743E-2</c:v>
                </c:pt>
                <c:pt idx="9">
                  <c:v>1.1115369873514757E-2</c:v>
                </c:pt>
                <c:pt idx="10">
                  <c:v>7.4741280183978536E-3</c:v>
                </c:pt>
                <c:pt idx="11">
                  <c:v>4.0436949022614029E-2</c:v>
                </c:pt>
                <c:pt idx="12">
                  <c:v>5.2893829053277115E-2</c:v>
                </c:pt>
                <c:pt idx="13">
                  <c:v>4.4078190877730933E-2</c:v>
                </c:pt>
                <c:pt idx="14">
                  <c:v>1.0540436949022614E-2</c:v>
                </c:pt>
                <c:pt idx="15">
                  <c:v>1.4181678804139517E-2</c:v>
                </c:pt>
                <c:pt idx="16">
                  <c:v>0.28650824070525105</c:v>
                </c:pt>
                <c:pt idx="17">
                  <c:v>1.5714833269451896E-2</c:v>
                </c:pt>
                <c:pt idx="18">
                  <c:v>0.22518206209275585</c:v>
                </c:pt>
                <c:pt idx="19">
                  <c:v>2.3188961287849752E-2</c:v>
                </c:pt>
                <c:pt idx="20">
                  <c:v>1.1881947106170947E-2</c:v>
                </c:pt>
                <c:pt idx="21">
                  <c:v>1.4181678804139517E-2</c:v>
                </c:pt>
                <c:pt idx="22">
                  <c:v>7.4741280183978536E-3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3-4693-B4C9-61B56CF742C4}"/>
            </c:ext>
          </c:extLst>
        </c:ser>
        <c:ser>
          <c:idx val="2"/>
          <c:order val="2"/>
          <c:tx>
            <c:strRef>
              <c:f>'F 4.5a,b,c,e'!$B$45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4.5a,b,c,e'!$A$46:$A$68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Bygg, anlegg og eiendomsforvaltning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'F 4.5a,b,c,e'!$C$46:$C$68</c:f>
              <c:numCache>
                <c:formatCode>0.0\ %</c:formatCode>
                <c:ptCount val="23"/>
                <c:pt idx="0">
                  <c:v>0.11023622047244094</c:v>
                </c:pt>
                <c:pt idx="1">
                  <c:v>1.8372703412073491E-2</c:v>
                </c:pt>
                <c:pt idx="2">
                  <c:v>3.4120734908136482E-2</c:v>
                </c:pt>
                <c:pt idx="3">
                  <c:v>1.7497812773403325E-3</c:v>
                </c:pt>
                <c:pt idx="4">
                  <c:v>6.1242344706911632E-3</c:v>
                </c:pt>
                <c:pt idx="5">
                  <c:v>2.5371828521434821E-2</c:v>
                </c:pt>
                <c:pt idx="6">
                  <c:v>3.5870516185476813E-2</c:v>
                </c:pt>
                <c:pt idx="7">
                  <c:v>8.7489063867016627E-3</c:v>
                </c:pt>
                <c:pt idx="8">
                  <c:v>4.0244969378827648E-2</c:v>
                </c:pt>
                <c:pt idx="9">
                  <c:v>1.2248468941382326E-2</c:v>
                </c:pt>
                <c:pt idx="10">
                  <c:v>9.6237970253718278E-3</c:v>
                </c:pt>
                <c:pt idx="11">
                  <c:v>4.9868766404199474E-2</c:v>
                </c:pt>
                <c:pt idx="12">
                  <c:v>3.762029746281715E-2</c:v>
                </c:pt>
                <c:pt idx="13">
                  <c:v>2.5371828521434821E-2</c:v>
                </c:pt>
                <c:pt idx="14">
                  <c:v>6.1242344706911638E-2</c:v>
                </c:pt>
                <c:pt idx="15">
                  <c:v>2.974628171478565E-2</c:v>
                </c:pt>
                <c:pt idx="16">
                  <c:v>0.19160104986876642</c:v>
                </c:pt>
                <c:pt idx="17">
                  <c:v>1.7497812773403325E-3</c:v>
                </c:pt>
                <c:pt idx="18">
                  <c:v>0.23009623797025372</c:v>
                </c:pt>
                <c:pt idx="19">
                  <c:v>2.2747156605424323E-2</c:v>
                </c:pt>
                <c:pt idx="20">
                  <c:v>2.7121609798775152E-2</c:v>
                </c:pt>
                <c:pt idx="21">
                  <c:v>6.99912510936133E-3</c:v>
                </c:pt>
                <c:pt idx="22">
                  <c:v>4.3744531933508314E-3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3-4693-B4C9-61B56CF742C4}"/>
            </c:ext>
          </c:extLst>
        </c:ser>
        <c:ser>
          <c:idx val="3"/>
          <c:order val="3"/>
          <c:tx>
            <c:strRef>
              <c:f>'F 4.5a,b,c,e'!$H$45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val>
            <c:numRef>
              <c:f>'F 4.5a,b,c,e'!$I$46:$I$68</c:f>
              <c:numCache>
                <c:formatCode>0.0\ %</c:formatCode>
                <c:ptCount val="23"/>
                <c:pt idx="0">
                  <c:v>4.0158371040723985E-2</c:v>
                </c:pt>
                <c:pt idx="1">
                  <c:v>1.8665158371040724E-2</c:v>
                </c:pt>
                <c:pt idx="2">
                  <c:v>3.4219457013574664E-2</c:v>
                </c:pt>
                <c:pt idx="3">
                  <c:v>1.1312217194570137E-3</c:v>
                </c:pt>
                <c:pt idx="4">
                  <c:v>2.8280542986425339E-3</c:v>
                </c:pt>
                <c:pt idx="5">
                  <c:v>1.3291855203619909E-2</c:v>
                </c:pt>
                <c:pt idx="6">
                  <c:v>3.1108597285067874E-2</c:v>
                </c:pt>
                <c:pt idx="7">
                  <c:v>1.0180995475113122E-2</c:v>
                </c:pt>
                <c:pt idx="8">
                  <c:v>4.4683257918552037E-2</c:v>
                </c:pt>
                <c:pt idx="9">
                  <c:v>5.938914027149321E-3</c:v>
                </c:pt>
                <c:pt idx="10">
                  <c:v>7.0701357466063349E-3</c:v>
                </c:pt>
                <c:pt idx="11">
                  <c:v>9.7002262443438916E-2</c:v>
                </c:pt>
                <c:pt idx="12">
                  <c:v>7.4377828054298642E-2</c:v>
                </c:pt>
                <c:pt idx="13">
                  <c:v>3.7895927601809952E-2</c:v>
                </c:pt>
                <c:pt idx="14">
                  <c:v>8.7386877828054293E-2</c:v>
                </c:pt>
                <c:pt idx="15">
                  <c:v>6.0803167420814479E-2</c:v>
                </c:pt>
                <c:pt idx="16">
                  <c:v>0.13461538461538461</c:v>
                </c:pt>
                <c:pt idx="17">
                  <c:v>2.8280542986425339E-3</c:v>
                </c:pt>
                <c:pt idx="18">
                  <c:v>0.18947963800904977</c:v>
                </c:pt>
                <c:pt idx="19">
                  <c:v>2.2341628959276019E-2</c:v>
                </c:pt>
                <c:pt idx="20">
                  <c:v>1.9230769230769232E-2</c:v>
                </c:pt>
                <c:pt idx="21">
                  <c:v>1.6119909502262445E-2</c:v>
                </c:pt>
                <c:pt idx="22">
                  <c:v>1.8099547511312219E-2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3-4693-B4C9-61B56CF742C4}"/>
            </c:ext>
          </c:extLst>
        </c:ser>
        <c:ser>
          <c:idx val="5"/>
          <c:order val="4"/>
          <c:tx>
            <c:strRef>
              <c:f>'F 4.5a,b,c,e'!$L$45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4.5a,b,c,e'!$M$46:$M$68</c:f>
              <c:numCache>
                <c:formatCode>0.0\ %</c:formatCode>
                <c:ptCount val="23"/>
                <c:pt idx="0">
                  <c:v>5.9523809523809521E-2</c:v>
                </c:pt>
                <c:pt idx="1">
                  <c:v>1.984126984126984E-2</c:v>
                </c:pt>
                <c:pt idx="2">
                  <c:v>0.12301587301587301</c:v>
                </c:pt>
                <c:pt idx="3">
                  <c:v>7.9365079365079361E-3</c:v>
                </c:pt>
                <c:pt idx="4">
                  <c:v>3.968253968253968E-3</c:v>
                </c:pt>
                <c:pt idx="5">
                  <c:v>5.1587301587301584E-2</c:v>
                </c:pt>
                <c:pt idx="6">
                  <c:v>5.5555555555555552E-2</c:v>
                </c:pt>
                <c:pt idx="7">
                  <c:v>5.1587301587301584E-2</c:v>
                </c:pt>
                <c:pt idx="8">
                  <c:v>3.1746031746031744E-2</c:v>
                </c:pt>
                <c:pt idx="9">
                  <c:v>7.9365079365079361E-3</c:v>
                </c:pt>
                <c:pt idx="10">
                  <c:v>1.1904761904761904E-2</c:v>
                </c:pt>
                <c:pt idx="11">
                  <c:v>2.7777777777777776E-2</c:v>
                </c:pt>
                <c:pt idx="12">
                  <c:v>2.7777777777777776E-2</c:v>
                </c:pt>
                <c:pt idx="13">
                  <c:v>3.968253968253968E-2</c:v>
                </c:pt>
                <c:pt idx="14">
                  <c:v>7.9365079365079361E-3</c:v>
                </c:pt>
                <c:pt idx="15">
                  <c:v>3.968253968253968E-3</c:v>
                </c:pt>
                <c:pt idx="16">
                  <c:v>8.7301587301587297E-2</c:v>
                </c:pt>
                <c:pt idx="17">
                  <c:v>3.968253968253968E-3</c:v>
                </c:pt>
                <c:pt idx="18">
                  <c:v>0.30555555555555558</c:v>
                </c:pt>
                <c:pt idx="19">
                  <c:v>2.3809523809523808E-2</c:v>
                </c:pt>
                <c:pt idx="20">
                  <c:v>1.1904761904761904E-2</c:v>
                </c:pt>
                <c:pt idx="21">
                  <c:v>1.1904761904761904E-2</c:v>
                </c:pt>
                <c:pt idx="2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C3-4693-B4C9-61B56CF742C4}"/>
            </c:ext>
          </c:extLst>
        </c:ser>
        <c:ser>
          <c:idx val="4"/>
          <c:order val="5"/>
          <c:tx>
            <c:strRef>
              <c:f>'F 4.5a,b,c,e'!$J$45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val>
            <c:numRef>
              <c:f>'F 4.5a,b,c,e'!$K$46:$K$68</c:f>
              <c:numCache>
                <c:formatCode>0.0\ %</c:formatCode>
                <c:ptCount val="23"/>
                <c:pt idx="0">
                  <c:v>2.8901734104046242E-2</c:v>
                </c:pt>
                <c:pt idx="1">
                  <c:v>8.670520231213872E-3</c:v>
                </c:pt>
                <c:pt idx="2">
                  <c:v>4.6242774566473986E-2</c:v>
                </c:pt>
                <c:pt idx="3">
                  <c:v>2.023121387283237E-2</c:v>
                </c:pt>
                <c:pt idx="4">
                  <c:v>8.670520231213872E-3</c:v>
                </c:pt>
                <c:pt idx="5">
                  <c:v>6.6473988439306353E-2</c:v>
                </c:pt>
                <c:pt idx="6">
                  <c:v>9.8265895953757232E-2</c:v>
                </c:pt>
                <c:pt idx="7">
                  <c:v>3.7572254335260118E-2</c:v>
                </c:pt>
                <c:pt idx="8">
                  <c:v>1.7341040462427744E-2</c:v>
                </c:pt>
                <c:pt idx="9">
                  <c:v>3.7572254335260118E-2</c:v>
                </c:pt>
                <c:pt idx="10">
                  <c:v>2.023121387283237E-2</c:v>
                </c:pt>
                <c:pt idx="11">
                  <c:v>3.4682080924855488E-2</c:v>
                </c:pt>
                <c:pt idx="12">
                  <c:v>1.7341040462427744E-2</c:v>
                </c:pt>
                <c:pt idx="13">
                  <c:v>4.9132947976878616E-2</c:v>
                </c:pt>
                <c:pt idx="14">
                  <c:v>1.1560693641618497E-2</c:v>
                </c:pt>
                <c:pt idx="15">
                  <c:v>0</c:v>
                </c:pt>
                <c:pt idx="16">
                  <c:v>0.13872832369942195</c:v>
                </c:pt>
                <c:pt idx="17">
                  <c:v>2.8901734104046241E-3</c:v>
                </c:pt>
                <c:pt idx="18">
                  <c:v>0.31791907514450868</c:v>
                </c:pt>
                <c:pt idx="19">
                  <c:v>1.4450867052023121E-2</c:v>
                </c:pt>
                <c:pt idx="20">
                  <c:v>1.1560693641618497E-2</c:v>
                </c:pt>
                <c:pt idx="21">
                  <c:v>5.7803468208092483E-3</c:v>
                </c:pt>
                <c:pt idx="22">
                  <c:v>5.7803468208092483E-3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C3-4693-B4C9-61B56CF7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276320"/>
        <c:axId val="680277304"/>
      </c:barChart>
      <c:catAx>
        <c:axId val="68027632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0277304"/>
        <c:crosses val="autoZero"/>
        <c:auto val="1"/>
        <c:lblAlgn val="ctr"/>
        <c:lblOffset val="100"/>
        <c:noMultiLvlLbl val="0"/>
      </c:catAx>
      <c:valAx>
        <c:axId val="680277304"/>
        <c:scaling>
          <c:orientation val="minMax"/>
          <c:max val="0.35000000000000003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02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923415707525049"/>
          <c:y val="0.11276775092106893"/>
          <c:w val="4.3772583807208131E-2"/>
          <c:h val="0.23028487603377204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6382564636006E-2"/>
          <c:y val="6.7807487698495886E-2"/>
          <c:w val="0.9400028522054259"/>
          <c:h val="0.8164383527462547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 4.5a,b,c,e'!$D$2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4.5a,b,c,e'!$E$5:$E$11</c:f>
              <c:numCache>
                <c:formatCode>0.0\ %</c:formatCode>
                <c:ptCount val="7"/>
                <c:pt idx="0">
                  <c:v>5.778191985088537E-2</c:v>
                </c:pt>
                <c:pt idx="1">
                  <c:v>0.2618825722273998</c:v>
                </c:pt>
                <c:pt idx="2">
                  <c:v>0.1342031686859273</c:v>
                </c:pt>
                <c:pt idx="3">
                  <c:v>0.14725069897483692</c:v>
                </c:pt>
                <c:pt idx="4">
                  <c:v>0.15284249767008387</c:v>
                </c:pt>
                <c:pt idx="5">
                  <c:v>0.10251630941286113</c:v>
                </c:pt>
                <c:pt idx="6">
                  <c:v>0.1435228331780056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B-4EAE-93B9-1C63A2AD8EFF}"/>
            </c:ext>
          </c:extLst>
        </c:ser>
        <c:ser>
          <c:idx val="5"/>
          <c:order val="1"/>
          <c:tx>
            <c:strRef>
              <c:f>'F 4.5a,b,c,e'!$F$2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4.5a,b,c,e'!$G$5:$G$11</c:f>
              <c:numCache>
                <c:formatCode>0.0\ %</c:formatCode>
                <c:ptCount val="7"/>
                <c:pt idx="0">
                  <c:v>9.1605979302414722E-2</c:v>
                </c:pt>
                <c:pt idx="1">
                  <c:v>0.29436565733997699</c:v>
                </c:pt>
                <c:pt idx="2">
                  <c:v>0.14181678804139516</c:v>
                </c:pt>
                <c:pt idx="3">
                  <c:v>0.14737447297815254</c:v>
                </c:pt>
                <c:pt idx="4">
                  <c:v>0.15120735914143349</c:v>
                </c:pt>
                <c:pt idx="5">
                  <c:v>0.10425450364124185</c:v>
                </c:pt>
                <c:pt idx="6">
                  <c:v>6.9375239555385201E-2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B-4EAE-93B9-1C63A2AD8EFF}"/>
            </c:ext>
          </c:extLst>
        </c:ser>
        <c:ser>
          <c:idx val="0"/>
          <c:order val="2"/>
          <c:tx>
            <c:v>IN</c:v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4.5a,b,c,e'!$C$5:$C$11</c:f>
              <c:numCache>
                <c:formatCode>0.0\ %</c:formatCode>
                <c:ptCount val="7"/>
                <c:pt idx="0">
                  <c:v>0.2904636920384952</c:v>
                </c:pt>
                <c:pt idx="1">
                  <c:v>0.36045494313210846</c:v>
                </c:pt>
                <c:pt idx="2">
                  <c:v>0.1189851268591426</c:v>
                </c:pt>
                <c:pt idx="3">
                  <c:v>9.9737532808398949E-2</c:v>
                </c:pt>
                <c:pt idx="4">
                  <c:v>7.6990376202974622E-2</c:v>
                </c:pt>
                <c:pt idx="5">
                  <c:v>3.0621172353455819E-2</c:v>
                </c:pt>
                <c:pt idx="6">
                  <c:v>2.2747156605424323E-2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B-4EAE-93B9-1C63A2AD8EFF}"/>
            </c:ext>
          </c:extLst>
        </c:ser>
        <c:ser>
          <c:idx val="1"/>
          <c:order val="3"/>
          <c:tx>
            <c:strRef>
              <c:f>'F 4.5a,b,c,e'!$H$2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4.5a,b,c,e'!$I$5:$I$11</c:f>
              <c:numCache>
                <c:formatCode>0.0\ %</c:formatCode>
                <c:ptCount val="7"/>
                <c:pt idx="0">
                  <c:v>0.22709276018099547</c:v>
                </c:pt>
                <c:pt idx="1">
                  <c:v>0.40582579185520362</c:v>
                </c:pt>
                <c:pt idx="2">
                  <c:v>0.13744343891402716</c:v>
                </c:pt>
                <c:pt idx="3">
                  <c:v>0.11425339366515837</c:v>
                </c:pt>
                <c:pt idx="4">
                  <c:v>7.5509049773755652E-2</c:v>
                </c:pt>
                <c:pt idx="5">
                  <c:v>3.3653846153846152E-2</c:v>
                </c:pt>
                <c:pt idx="6">
                  <c:v>6.2217194570135742E-3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B-4EAE-93B9-1C63A2AD8EFF}"/>
            </c:ext>
          </c:extLst>
        </c:ser>
        <c:ser>
          <c:idx val="4"/>
          <c:order val="4"/>
          <c:tx>
            <c:strRef>
              <c:f>'F 4.5a,b,c,e'!$L$2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4.5a,b,c,e'!$M$5:$M$11</c:f>
              <c:numCache>
                <c:formatCode>0.0\ %</c:formatCode>
                <c:ptCount val="7"/>
                <c:pt idx="0">
                  <c:v>0.10317460317460317</c:v>
                </c:pt>
                <c:pt idx="1">
                  <c:v>0.41269841269841268</c:v>
                </c:pt>
                <c:pt idx="2">
                  <c:v>0.10714285714285714</c:v>
                </c:pt>
                <c:pt idx="3">
                  <c:v>0.13492063492063491</c:v>
                </c:pt>
                <c:pt idx="4">
                  <c:v>0.11507936507936507</c:v>
                </c:pt>
                <c:pt idx="5">
                  <c:v>7.9365079365079361E-2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9B-4EAE-93B9-1C63A2AD8EFF}"/>
            </c:ext>
          </c:extLst>
        </c:ser>
        <c:ser>
          <c:idx val="2"/>
          <c:order val="5"/>
          <c:tx>
            <c:strRef>
              <c:f>'F 4.5a,b,c,e'!$J$2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'F 4.5a,b,c,e'!$A$5:$A$11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'F 4.5a,b,c,e'!$K$5:$K$11</c:f>
              <c:numCache>
                <c:formatCode>0.0\ %</c:formatCode>
                <c:ptCount val="7"/>
                <c:pt idx="0">
                  <c:v>3.4682080924855488E-2</c:v>
                </c:pt>
                <c:pt idx="1">
                  <c:v>0.2138728323699422</c:v>
                </c:pt>
                <c:pt idx="2">
                  <c:v>0.12716763005780346</c:v>
                </c:pt>
                <c:pt idx="3">
                  <c:v>0.14739884393063585</c:v>
                </c:pt>
                <c:pt idx="4">
                  <c:v>0.16184971098265896</c:v>
                </c:pt>
                <c:pt idx="5">
                  <c:v>0.16473988439306358</c:v>
                </c:pt>
                <c:pt idx="6">
                  <c:v>0.15028901734104047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9B-4EAE-93B9-1C63A2AD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74208"/>
        <c:axId val="84576128"/>
      </c:barChart>
      <c:catAx>
        <c:axId val="8457420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 ansatte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6128"/>
        <c:crosses val="autoZero"/>
        <c:auto val="1"/>
        <c:lblAlgn val="ctr"/>
        <c:lblOffset val="100"/>
        <c:noMultiLvlLbl val="0"/>
      </c:catAx>
      <c:valAx>
        <c:axId val="84576128"/>
        <c:scaling>
          <c:orientation val="minMax"/>
          <c:max val="0.45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2.9730047145277885E-4"/>
              <c:y val="1.56862891876515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4208"/>
        <c:crosses val="autoZero"/>
        <c:crossBetween val="between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04462862607582"/>
          <c:y val="9.6408609555748509E-2"/>
          <c:w val="6.5863127694914689E-2"/>
          <c:h val="0.3191648950504536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6382564636006E-2"/>
          <c:y val="6.9555437998012323E-2"/>
          <c:w val="0.9400028522054259"/>
          <c:h val="0.79763900585216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 4.5a,b,c,e'!$D$16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4.5a,b,c,e'!$E$18:$E$22</c:f>
              <c:numCache>
                <c:formatCode>0.0\ %</c:formatCode>
                <c:ptCount val="5"/>
                <c:pt idx="0">
                  <c:v>0.10065237651444547</c:v>
                </c:pt>
                <c:pt idx="1">
                  <c:v>0.17614165890027958</c:v>
                </c:pt>
                <c:pt idx="2">
                  <c:v>0.1863932898415657</c:v>
                </c:pt>
                <c:pt idx="3">
                  <c:v>0.13140726933830382</c:v>
                </c:pt>
                <c:pt idx="4">
                  <c:v>0.40447343895619758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4-4EA6-AB0F-6D14E0E460D0}"/>
            </c:ext>
          </c:extLst>
        </c:ser>
        <c:ser>
          <c:idx val="5"/>
          <c:order val="1"/>
          <c:tx>
            <c:strRef>
              <c:f>'F 4.5a,b,c,e'!$F$16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4.5a,b,c,e'!$G$18:$G$22</c:f>
              <c:numCache>
                <c:formatCode>0.0\ %</c:formatCode>
                <c:ptCount val="5"/>
                <c:pt idx="0">
                  <c:v>0.13798390187811421</c:v>
                </c:pt>
                <c:pt idx="1">
                  <c:v>0.19911843618244537</c:v>
                </c:pt>
                <c:pt idx="2">
                  <c:v>0.18627826753545421</c:v>
                </c:pt>
                <c:pt idx="3">
                  <c:v>0.11977769260252971</c:v>
                </c:pt>
                <c:pt idx="4">
                  <c:v>0.35224223840551938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4-4EA6-AB0F-6D14E0E460D0}"/>
            </c:ext>
          </c:extLst>
        </c:ser>
        <c:ser>
          <c:idx val="0"/>
          <c:order val="2"/>
          <c:tx>
            <c:strRef>
              <c:f>'F 4.5a,b,c,e'!$B$16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4.5a,b,c,e'!$C$18:$C$22</c:f>
              <c:numCache>
                <c:formatCode>0.0\ %</c:formatCode>
                <c:ptCount val="5"/>
                <c:pt idx="0">
                  <c:v>0.46894138232720911</c:v>
                </c:pt>
                <c:pt idx="1">
                  <c:v>0.14960629921259844</c:v>
                </c:pt>
                <c:pt idx="2">
                  <c:v>9.8862642169728787E-2</c:v>
                </c:pt>
                <c:pt idx="3">
                  <c:v>7.3490813648293962E-2</c:v>
                </c:pt>
                <c:pt idx="4">
                  <c:v>0.17672790901137359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4-4EA6-AB0F-6D14E0E460D0}"/>
            </c:ext>
          </c:extLst>
        </c:ser>
        <c:ser>
          <c:idx val="1"/>
          <c:order val="3"/>
          <c:tx>
            <c:strRef>
              <c:f>'F 4.5a,b,c,e'!$H$16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4.5a,b,c,e'!$I$18:$I$22</c:f>
              <c:numCache>
                <c:formatCode>0.0\ %</c:formatCode>
                <c:ptCount val="5"/>
                <c:pt idx="0">
                  <c:v>0.29638009049773756</c:v>
                </c:pt>
                <c:pt idx="1">
                  <c:v>0.20814479638009051</c:v>
                </c:pt>
                <c:pt idx="2">
                  <c:v>0.16035067873303169</c:v>
                </c:pt>
                <c:pt idx="3">
                  <c:v>8.7386877828054293E-2</c:v>
                </c:pt>
                <c:pt idx="4">
                  <c:v>0.22963800904977374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4-4EA6-AB0F-6D14E0E460D0}"/>
            </c:ext>
          </c:extLst>
        </c:ser>
        <c:ser>
          <c:idx val="4"/>
          <c:order val="4"/>
          <c:tx>
            <c:strRef>
              <c:f>'F 4.5a,b,c,e'!$L$16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4.5a,b,c,e'!$M$18:$M$22</c:f>
              <c:numCache>
                <c:formatCode>0.0\ %</c:formatCode>
                <c:ptCount val="5"/>
                <c:pt idx="0">
                  <c:v>0.22222222222222221</c:v>
                </c:pt>
                <c:pt idx="1">
                  <c:v>0.20238095238095238</c:v>
                </c:pt>
                <c:pt idx="2">
                  <c:v>0.20238095238095238</c:v>
                </c:pt>
                <c:pt idx="3">
                  <c:v>8.7301587301587297E-2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4-4EA6-AB0F-6D14E0E460D0}"/>
            </c:ext>
          </c:extLst>
        </c:ser>
        <c:ser>
          <c:idx val="2"/>
          <c:order val="5"/>
          <c:tx>
            <c:strRef>
              <c:f>'F 4.5a,b,c,e'!$J$16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'F 4.5a,b,c,e'!$A$18:$A$22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'F 4.5a,b,c,e'!$K$18:$K$22</c:f>
              <c:numCache>
                <c:formatCode>0.0\ %</c:formatCode>
                <c:ptCount val="5"/>
                <c:pt idx="0">
                  <c:v>2.023121387283237E-2</c:v>
                </c:pt>
                <c:pt idx="1">
                  <c:v>0.14739884393063585</c:v>
                </c:pt>
                <c:pt idx="2">
                  <c:v>0.2138728323699422</c:v>
                </c:pt>
                <c:pt idx="3">
                  <c:v>0.1416184971098266</c:v>
                </c:pt>
                <c:pt idx="4">
                  <c:v>0.47687861271676302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C4-4EA6-AB0F-6D14E0E46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42592"/>
        <c:axId val="84544512"/>
      </c:barChart>
      <c:catAx>
        <c:axId val="8454259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Foretakets alder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4512"/>
        <c:crosses val="autoZero"/>
        <c:auto val="1"/>
        <c:lblAlgn val="ctr"/>
        <c:lblOffset val="100"/>
        <c:noMultiLvlLbl val="0"/>
      </c:catAx>
      <c:valAx>
        <c:axId val="84544512"/>
        <c:scaling>
          <c:orientation val="minMax"/>
          <c:max val="0.5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2592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847641897219937"/>
          <c:y val="0.11083855697251294"/>
          <c:w val="0.50266999983222316"/>
          <c:h val="7.6311971355721556E-2"/>
        </c:manualLayout>
      </c:layout>
      <c:overlay val="1"/>
      <c:spPr>
        <a:solidFill>
          <a:srgbClr val="FFFFFF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6382564636006E-2"/>
          <c:y val="6.9524297082833919E-2"/>
          <c:w val="0.93454842877036393"/>
          <c:h val="0.7489897930895069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 4.5a,b,c,e'!$D$27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4.5a,b,c,e'!$E$28:$E$38</c:f>
              <c:numCache>
                <c:formatCode>0.0\ %</c:formatCode>
                <c:ptCount val="11"/>
                <c:pt idx="0">
                  <c:v>0.26095060577819196</c:v>
                </c:pt>
                <c:pt idx="1">
                  <c:v>0.14445479962721341</c:v>
                </c:pt>
                <c:pt idx="2">
                  <c:v>3.7278657968313138E-2</c:v>
                </c:pt>
                <c:pt idx="3">
                  <c:v>6.1509785647716683E-2</c:v>
                </c:pt>
                <c:pt idx="4">
                  <c:v>5.0326188257222737E-2</c:v>
                </c:pt>
                <c:pt idx="5">
                  <c:v>0.11742777260018639</c:v>
                </c:pt>
                <c:pt idx="6">
                  <c:v>9.1332712022367188E-2</c:v>
                </c:pt>
                <c:pt idx="7">
                  <c:v>5.1258154706430567E-2</c:v>
                </c:pt>
                <c:pt idx="8">
                  <c:v>0.12022367194780988</c:v>
                </c:pt>
                <c:pt idx="9">
                  <c:v>3.7278657968313138E-2</c:v>
                </c:pt>
                <c:pt idx="10">
                  <c:v>2.7958993476234855E-2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D2E-AA60-FE50F02376A7}"/>
            </c:ext>
          </c:extLst>
        </c:ser>
        <c:ser>
          <c:idx val="5"/>
          <c:order val="1"/>
          <c:tx>
            <c:strRef>
              <c:f>'F 4.5a,b,c,e'!$F$27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4.5a,b,c,e'!$G$28:$G$38</c:f>
              <c:numCache>
                <c:formatCode>0.0\ %</c:formatCode>
                <c:ptCount val="11"/>
                <c:pt idx="0">
                  <c:v>0.28267535454197013</c:v>
                </c:pt>
                <c:pt idx="1">
                  <c:v>0.16385588348026064</c:v>
                </c:pt>
                <c:pt idx="2">
                  <c:v>3.1812955155231887E-2</c:v>
                </c:pt>
                <c:pt idx="3">
                  <c:v>6.5159064775776154E-2</c:v>
                </c:pt>
                <c:pt idx="4">
                  <c:v>4.7144499808355694E-2</c:v>
                </c:pt>
                <c:pt idx="5">
                  <c:v>0.12265235722499042</c:v>
                </c:pt>
                <c:pt idx="6">
                  <c:v>0.10885396703717899</c:v>
                </c:pt>
                <c:pt idx="7">
                  <c:v>4.7719432732847837E-2</c:v>
                </c:pt>
                <c:pt idx="8">
                  <c:v>8.3748562667688764E-2</c:v>
                </c:pt>
                <c:pt idx="9">
                  <c:v>2.8171713300114986E-2</c:v>
                </c:pt>
                <c:pt idx="10">
                  <c:v>1.8014564967420467E-2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8-4D2E-AA60-FE50F02376A7}"/>
            </c:ext>
          </c:extLst>
        </c:ser>
        <c:ser>
          <c:idx val="0"/>
          <c:order val="2"/>
          <c:tx>
            <c:strRef>
              <c:f>'F 4.5a,b,c,e'!$B$27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4.5a,b,c,e'!$C$28:$C$38</c:f>
              <c:numCache>
                <c:formatCode>0.0\ %</c:formatCode>
                <c:ptCount val="11"/>
                <c:pt idx="0">
                  <c:v>9.711286089238845E-2</c:v>
                </c:pt>
                <c:pt idx="1">
                  <c:v>0.10761154855643044</c:v>
                </c:pt>
                <c:pt idx="2">
                  <c:v>7.2615923009623801E-2</c:v>
                </c:pt>
                <c:pt idx="3">
                  <c:v>9.1863517060367453E-2</c:v>
                </c:pt>
                <c:pt idx="4">
                  <c:v>8.9238845144356954E-2</c:v>
                </c:pt>
                <c:pt idx="5">
                  <c:v>7.6115485564304461E-2</c:v>
                </c:pt>
                <c:pt idx="6">
                  <c:v>0.10323709536307961</c:v>
                </c:pt>
                <c:pt idx="7">
                  <c:v>6.0367454068241469E-2</c:v>
                </c:pt>
                <c:pt idx="8">
                  <c:v>0.14610673665791776</c:v>
                </c:pt>
                <c:pt idx="9">
                  <c:v>5.8617672790901139E-2</c:v>
                </c:pt>
                <c:pt idx="10">
                  <c:v>9.711286089238845E-2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8-4D2E-AA60-FE50F02376A7}"/>
            </c:ext>
          </c:extLst>
        </c:ser>
        <c:ser>
          <c:idx val="1"/>
          <c:order val="3"/>
          <c:tx>
            <c:strRef>
              <c:f>'F 4.5a,b,c,e'!$H$27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val>
            <c:numRef>
              <c:f>'F 4.5a,b,c,e'!$I$28:$I$38</c:f>
              <c:numCache>
                <c:formatCode>0.0\ %</c:formatCode>
                <c:ptCount val="11"/>
                <c:pt idx="0">
                  <c:v>5.9106334841628957E-2</c:v>
                </c:pt>
                <c:pt idx="1">
                  <c:v>9.6719457013574664E-2</c:v>
                </c:pt>
                <c:pt idx="2">
                  <c:v>0.10520361990950226</c:v>
                </c:pt>
                <c:pt idx="3">
                  <c:v>5.7975113122171948E-2</c:v>
                </c:pt>
                <c:pt idx="4">
                  <c:v>4.6662895927601811E-2</c:v>
                </c:pt>
                <c:pt idx="5">
                  <c:v>8.8800904977375569E-2</c:v>
                </c:pt>
                <c:pt idx="6">
                  <c:v>0.14055429864253394</c:v>
                </c:pt>
                <c:pt idx="7">
                  <c:v>7.4377828054298642E-2</c:v>
                </c:pt>
                <c:pt idx="8">
                  <c:v>0.13574660633484162</c:v>
                </c:pt>
                <c:pt idx="9">
                  <c:v>6.5328054298642538E-2</c:v>
                </c:pt>
                <c:pt idx="10">
                  <c:v>0.12697963800904977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8-4D2E-AA60-FE50F02376A7}"/>
            </c:ext>
          </c:extLst>
        </c:ser>
        <c:ser>
          <c:idx val="4"/>
          <c:order val="4"/>
          <c:tx>
            <c:strRef>
              <c:f>'F 4.5a,b,c,e'!$L$27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val>
            <c:numRef>
              <c:f>'F 4.5a,b,c,e'!$M$28:$M$38</c:f>
              <c:numCache>
                <c:formatCode>0.0\ %</c:formatCode>
                <c:ptCount val="11"/>
                <c:pt idx="0">
                  <c:v>0.13492063492063491</c:v>
                </c:pt>
                <c:pt idx="1">
                  <c:v>0.1388888888888889</c:v>
                </c:pt>
                <c:pt idx="2">
                  <c:v>8.3333333333333329E-2</c:v>
                </c:pt>
                <c:pt idx="3">
                  <c:v>5.5555555555555552E-2</c:v>
                </c:pt>
                <c:pt idx="4">
                  <c:v>4.7619047619047616E-2</c:v>
                </c:pt>
                <c:pt idx="5">
                  <c:v>8.7301587301587297E-2</c:v>
                </c:pt>
                <c:pt idx="6">
                  <c:v>7.5396825396825393E-2</c:v>
                </c:pt>
                <c:pt idx="7">
                  <c:v>0.14285714285714285</c:v>
                </c:pt>
                <c:pt idx="8">
                  <c:v>7.1428571428571425E-2</c:v>
                </c:pt>
                <c:pt idx="9">
                  <c:v>8.3333333333333329E-2</c:v>
                </c:pt>
                <c:pt idx="10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48-4D2E-AA60-FE50F02376A7}"/>
            </c:ext>
          </c:extLst>
        </c:ser>
        <c:ser>
          <c:idx val="2"/>
          <c:order val="5"/>
          <c:tx>
            <c:strRef>
              <c:f>'F 4.5a,b,c,e'!$J$27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val>
            <c:numRef>
              <c:f>'F 4.5a,b,c,e'!$K$28:$K$38</c:f>
              <c:numCache>
                <c:formatCode>0.0\ %</c:formatCode>
                <c:ptCount val="11"/>
                <c:pt idx="0">
                  <c:v>0.26589595375722541</c:v>
                </c:pt>
                <c:pt idx="1">
                  <c:v>0.18497109826589594</c:v>
                </c:pt>
                <c:pt idx="2">
                  <c:v>2.6011560693641619E-2</c:v>
                </c:pt>
                <c:pt idx="3">
                  <c:v>6.358381502890173E-2</c:v>
                </c:pt>
                <c:pt idx="4">
                  <c:v>4.3352601156069363E-2</c:v>
                </c:pt>
                <c:pt idx="5">
                  <c:v>0.11560693641618497</c:v>
                </c:pt>
                <c:pt idx="6">
                  <c:v>0.11849710982658959</c:v>
                </c:pt>
                <c:pt idx="7">
                  <c:v>2.023121387283237E-2</c:v>
                </c:pt>
                <c:pt idx="8">
                  <c:v>9.2485549132947972E-2</c:v>
                </c:pt>
                <c:pt idx="9">
                  <c:v>4.046242774566474E-2</c:v>
                </c:pt>
                <c:pt idx="10">
                  <c:v>2.8901734104046242E-2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48-4D2E-AA60-FE50F023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7360"/>
        <c:axId val="84529536"/>
      </c:barChart>
      <c:catAx>
        <c:axId val="845273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Fylke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9536"/>
        <c:crosses val="autoZero"/>
        <c:auto val="1"/>
        <c:lblAlgn val="ctr"/>
        <c:lblOffset val="100"/>
        <c:noMultiLvlLbl val="0"/>
      </c:catAx>
      <c:valAx>
        <c:axId val="84529536"/>
        <c:scaling>
          <c:orientation val="minMax"/>
          <c:max val="0.30000000000000004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GB"/>
                  <a:t>Andel mottakere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7360"/>
        <c:crosses val="autoZero"/>
        <c:crossBetween val="between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12927201650926"/>
          <c:y val="9.3531881622288676E-2"/>
          <c:w val="6.5863127694914689E-2"/>
          <c:h val="0.3208098335352767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2882764654417"/>
          <c:y val="9.686060075823856E-2"/>
          <c:w val="0.36085345581802275"/>
          <c:h val="0.601422426363371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C5BE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2E8F-4402-A898-FB158837709A}"/>
              </c:ext>
            </c:extLst>
          </c:dPt>
          <c:dPt>
            <c:idx val="1"/>
            <c:bubble3D val="0"/>
            <c:spPr>
              <a:solidFill>
                <a:srgbClr val="D6E82B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2E8F-4402-A898-FB158837709A}"/>
              </c:ext>
            </c:extLst>
          </c:dPt>
          <c:dPt>
            <c:idx val="2"/>
            <c:bubble3D val="0"/>
            <c:spPr>
              <a:solidFill>
                <a:srgbClr val="C0C1FF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2E8F-4402-A898-FB158837709A}"/>
              </c:ext>
            </c:extLst>
          </c:dPt>
          <c:dPt>
            <c:idx val="3"/>
            <c:bubble3D val="0"/>
            <c:spPr>
              <a:solidFill>
                <a:srgbClr val="DBE0B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2E8F-4402-A898-FB158837709A}"/>
              </c:ext>
            </c:extLst>
          </c:dPt>
          <c:dPt>
            <c:idx val="4"/>
            <c:bubble3D val="0"/>
            <c:spPr>
              <a:solidFill>
                <a:srgbClr val="A9AD93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2E8F-4402-A898-FB158837709A}"/>
              </c:ext>
            </c:extLst>
          </c:dPt>
          <c:dPt>
            <c:idx val="5"/>
            <c:bubble3D val="0"/>
            <c:spPr>
              <a:solidFill>
                <a:srgbClr val="5E5E5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2E8F-4402-A898-FB158837709A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</a:srgbClr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2E8F-4402-A898-FB158837709A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4.62962962962962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8F-4402-A898-FB158837709A}"/>
                </c:ext>
              </c:extLst>
            </c:dLbl>
            <c:dLbl>
              <c:idx val="1"/>
              <c:layout>
                <c:manualLayout>
                  <c:x val="1.9444444444444445E-2"/>
                  <c:y val="-4.6296296296296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8F-4402-A898-FB158837709A}"/>
                </c:ext>
              </c:extLst>
            </c:dLbl>
            <c:dLbl>
              <c:idx val="2"/>
              <c:layout>
                <c:manualLayout>
                  <c:x val="1.1111111111111059E-2"/>
                  <c:y val="-8.487556272013328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8F-4402-A898-FB158837709A}"/>
                </c:ext>
              </c:extLst>
            </c:dLbl>
            <c:dLbl>
              <c:idx val="3"/>
              <c:layout>
                <c:manualLayout>
                  <c:x val="5.5555555555555558E-3"/>
                  <c:y val="2.31481481481481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8F-4402-A898-FB158837709A}"/>
                </c:ext>
              </c:extLst>
            </c:dLbl>
            <c:dLbl>
              <c:idx val="4"/>
              <c:layout>
                <c:manualLayout>
                  <c:x val="8.3333333333333332E-3"/>
                  <c:y val="9.25925925925928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8F-4402-A898-FB158837709A}"/>
                </c:ext>
              </c:extLst>
            </c:dLbl>
            <c:dLbl>
              <c:idx val="5"/>
              <c:layout>
                <c:manualLayout>
                  <c:x val="2.5000000000000001E-2"/>
                  <c:y val="1.38888888888888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8F-4402-A898-FB158837709A}"/>
                </c:ext>
              </c:extLst>
            </c:dLbl>
            <c:dLbl>
              <c:idx val="6"/>
              <c:layout>
                <c:manualLayout>
                  <c:x val="3.0555555555555555E-2"/>
                  <c:y val="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8F-4402-A898-FB15883770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  <a:extLst>
                  <a:ext uri="{91240B29-F687-4F45-9708-019B960494DF}">
                    <a14:hiddenLine xmlns:a14="http://schemas.microsoft.com/office/drawing/2010/main" w="9525" cap="flat" cmpd="sng" algn="ctr">
                      <a:solidFill>
                        <a:sysClr val="windowText" lastClr="000000">
                          <a:lumMod val="35000"/>
                          <a:lumOff val="65000"/>
                        </a:sysClr>
                      </a:solidFill>
                      <a:round/>
                    </a14:hiddenLine>
                  </a:ext>
                </a:extLst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 4.6a'!$A$8:$A$14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Forskningsrådet</c:v>
                </c:pt>
                <c:pt idx="6">
                  <c:v>Øvrige</c:v>
                </c:pt>
              </c:strCache>
            </c:strRef>
          </c:cat>
          <c:val>
            <c:numRef>
              <c:f>'F 4.6a'!$B$8:$B$14</c:f>
              <c:numCache>
                <c:formatCode>0.0</c:formatCode>
                <c:ptCount val="7"/>
                <c:pt idx="0">
                  <c:v>121.836596589972</c:v>
                </c:pt>
                <c:pt idx="1">
                  <c:v>171.30639273995999</c:v>
                </c:pt>
                <c:pt idx="2">
                  <c:v>102.967514879974</c:v>
                </c:pt>
                <c:pt idx="3">
                  <c:v>12.343032229995501</c:v>
                </c:pt>
                <c:pt idx="4">
                  <c:v>12.9769811199921</c:v>
                </c:pt>
                <c:pt idx="5">
                  <c:v>23.807785279996398</c:v>
                </c:pt>
                <c:pt idx="6">
                  <c:v>42.0560812499969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8F-4402-A898-FB158837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23600174978128"/>
          <c:y val="0.74421770195392245"/>
          <c:w val="0.80775000000000008"/>
          <c:h val="0.23726377952755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2882764654417"/>
          <c:y val="8.7601341498979302E-2"/>
          <c:w val="0.37474234470691165"/>
          <c:h val="0.624570574511519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C5BE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51F-4CC9-B9CF-C47E4D336BE5}"/>
              </c:ext>
            </c:extLst>
          </c:dPt>
          <c:dPt>
            <c:idx val="1"/>
            <c:bubble3D val="0"/>
            <c:spPr>
              <a:solidFill>
                <a:srgbClr val="D6E82B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151F-4CC9-B9CF-C47E4D336BE5}"/>
              </c:ext>
            </c:extLst>
          </c:dPt>
          <c:dPt>
            <c:idx val="2"/>
            <c:bubble3D val="0"/>
            <c:spPr>
              <a:solidFill>
                <a:srgbClr val="C0C1FF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151F-4CC9-B9CF-C47E4D336BE5}"/>
              </c:ext>
            </c:extLst>
          </c:dPt>
          <c:dPt>
            <c:idx val="3"/>
            <c:bubble3D val="0"/>
            <c:spPr>
              <a:solidFill>
                <a:srgbClr val="DBE0B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151F-4CC9-B9CF-C47E4D336BE5}"/>
              </c:ext>
            </c:extLst>
          </c:dPt>
          <c:dPt>
            <c:idx val="4"/>
            <c:bubble3D val="0"/>
            <c:spPr>
              <a:solidFill>
                <a:srgbClr val="A9AD93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151F-4CC9-B9CF-C47E4D336BE5}"/>
              </c:ext>
            </c:extLst>
          </c:dPt>
          <c:dPt>
            <c:idx val="5"/>
            <c:bubble3D val="0"/>
            <c:spPr>
              <a:solidFill>
                <a:srgbClr val="5E5E5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151F-4CC9-B9CF-C47E4D336BE5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</a:srgbClr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151F-4CC9-B9CF-C47E4D336BE5}"/>
              </c:ext>
            </c:extLst>
          </c:dPt>
          <c:dLbls>
            <c:dLbl>
              <c:idx val="0"/>
              <c:layout>
                <c:manualLayout>
                  <c:x val="-3.0555555555555555E-2"/>
                  <c:y val="-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1F-4CC9-B9CF-C47E4D336BE5}"/>
                </c:ext>
              </c:extLst>
            </c:dLbl>
            <c:dLbl>
              <c:idx val="1"/>
              <c:layout>
                <c:manualLayout>
                  <c:x val="8.3333333333333329E-2"/>
                  <c:y val="-9.72222222222223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F-4CC9-B9CF-C47E4D336BE5}"/>
                </c:ext>
              </c:extLst>
            </c:dLbl>
            <c:dLbl>
              <c:idx val="2"/>
              <c:layout>
                <c:manualLayout>
                  <c:x val="1.1111111111111112E-2"/>
                  <c:y val="-1.38888888888888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1F-4CC9-B9CF-C47E4D336BE5}"/>
                </c:ext>
              </c:extLst>
            </c:dLbl>
            <c:dLbl>
              <c:idx val="3"/>
              <c:layout>
                <c:manualLayout>
                  <c:x val="1.6666666666666666E-2"/>
                  <c:y val="2.77777777777777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1F-4CC9-B9CF-C47E4D336BE5}"/>
                </c:ext>
              </c:extLst>
            </c:dLbl>
            <c:dLbl>
              <c:idx val="4"/>
              <c:layout>
                <c:manualLayout>
                  <c:x val="1.9444444444444445E-2"/>
                  <c:y val="2.31481481481481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F-4CC9-B9CF-C47E4D336BE5}"/>
                </c:ext>
              </c:extLst>
            </c:dLbl>
            <c:dLbl>
              <c:idx val="5"/>
              <c:layout>
                <c:manualLayout>
                  <c:x val="1.9444444444444393E-2"/>
                  <c:y val="2.31481481481481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1F-4CC9-B9CF-C47E4D336BE5}"/>
                </c:ext>
              </c:extLst>
            </c:dLbl>
            <c:dLbl>
              <c:idx val="6"/>
              <c:layout>
                <c:manualLayout>
                  <c:x val="2.2222222222222223E-2"/>
                  <c:y val="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1F-4CC9-B9CF-C47E4D336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  <a:extLst>
                  <a:ext uri="{91240B29-F687-4F45-9708-019B960494DF}">
                    <a14:hiddenLine xmlns:a14="http://schemas.microsoft.com/office/drawing/2010/main" w="9525" cap="flat" cmpd="sng" algn="ctr">
                      <a:solidFill>
                        <a:sysClr val="windowText" lastClr="000000">
                          <a:lumMod val="35000"/>
                          <a:lumOff val="65000"/>
                        </a:sysClr>
                      </a:solidFill>
                      <a:round/>
                    </a14:hiddenLine>
                  </a:ext>
                </a:extLst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 4.6b'!$A$9:$A$15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Forskningsrådet</c:v>
                </c:pt>
                <c:pt idx="6">
                  <c:v>Øvrige</c:v>
                </c:pt>
              </c:strCache>
            </c:strRef>
          </c:cat>
          <c:val>
            <c:numRef>
              <c:f>'F 4.6b'!$B$9:$B$15</c:f>
              <c:numCache>
                <c:formatCode>#,##0</c:formatCode>
                <c:ptCount val="7"/>
                <c:pt idx="0">
                  <c:v>238</c:v>
                </c:pt>
                <c:pt idx="1">
                  <c:v>261</c:v>
                </c:pt>
                <c:pt idx="2">
                  <c:v>182</c:v>
                </c:pt>
                <c:pt idx="3">
                  <c:v>21</c:v>
                </c:pt>
                <c:pt idx="4">
                  <c:v>45</c:v>
                </c:pt>
                <c:pt idx="5">
                  <c:v>16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51F-4CC9-B9CF-C47E4D33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12489063867018"/>
          <c:y val="0.76273622047244105"/>
          <c:w val="0.80775000000000008"/>
          <c:h val="0.23726377952755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35216606148853E-2"/>
          <c:y val="5.7059613959738284E-2"/>
          <c:w val="0.91159783129298622"/>
          <c:h val="0.538759919715917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4.6c'!$B$7</c:f>
              <c:strCache>
                <c:ptCount val="1"/>
                <c:pt idx="0">
                  <c:v>UoH</c:v>
                </c:pt>
              </c:strCache>
            </c:strRef>
          </c:tx>
          <c:spPr>
            <a:solidFill>
              <a:srgbClr val="5C5BEE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4.6c'!$B$8:$B$11</c:f>
              <c:numCache>
                <c:formatCode>#,##0</c:formatCode>
                <c:ptCount val="4"/>
                <c:pt idx="0">
                  <c:v>102</c:v>
                </c:pt>
                <c:pt idx="1">
                  <c:v>114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B-402B-B027-4792E25AA126}"/>
            </c:ext>
          </c:extLst>
        </c:ser>
        <c:ser>
          <c:idx val="1"/>
          <c:order val="1"/>
          <c:tx>
            <c:strRef>
              <c:f>'F 4.6c'!$C$7</c:f>
              <c:strCache>
                <c:ptCount val="1"/>
                <c:pt idx="0">
                  <c:v>Institutter</c:v>
                </c:pt>
              </c:strCache>
            </c:strRef>
          </c:tx>
          <c:spPr>
            <a:solidFill>
              <a:srgbClr val="D6E82B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4.6c'!$C$8:$C$11</c:f>
              <c:numCache>
                <c:formatCode>#,##0</c:formatCode>
                <c:ptCount val="4"/>
                <c:pt idx="0">
                  <c:v>33</c:v>
                </c:pt>
                <c:pt idx="1">
                  <c:v>219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B-402B-B027-4792E25AA126}"/>
            </c:ext>
          </c:extLst>
        </c:ser>
        <c:ser>
          <c:idx val="2"/>
          <c:order val="2"/>
          <c:tx>
            <c:strRef>
              <c:f>'F 4.6c'!$D$7</c:f>
              <c:strCache>
                <c:ptCount val="1"/>
                <c:pt idx="0">
                  <c:v>Næringsliv</c:v>
                </c:pt>
              </c:strCache>
            </c:strRef>
          </c:tx>
          <c:spPr>
            <a:solidFill>
              <a:srgbClr val="C0C1FF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4.6c'!$D$8:$D$11</c:f>
              <c:numCache>
                <c:formatCode>#,##0</c:formatCode>
                <c:ptCount val="4"/>
                <c:pt idx="0">
                  <c:v>20</c:v>
                </c:pt>
                <c:pt idx="1">
                  <c:v>156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B-402B-B027-4792E25AA126}"/>
            </c:ext>
          </c:extLst>
        </c:ser>
        <c:ser>
          <c:idx val="3"/>
          <c:order val="3"/>
          <c:tx>
            <c:strRef>
              <c:f>'F 4.6c'!$E$7</c:f>
              <c:strCache>
                <c:ptCount val="1"/>
                <c:pt idx="0">
                  <c:v>Helseforetakene</c:v>
                </c:pt>
              </c:strCache>
            </c:strRef>
          </c:tx>
          <c:spPr>
            <a:solidFill>
              <a:srgbClr val="DBE0BE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4.6c'!$E$8:$E$11</c:f>
              <c:numCache>
                <c:formatCode>#,##0</c:formatCode>
                <c:ptCount val="4"/>
                <c:pt idx="0">
                  <c:v>6</c:v>
                </c:pt>
                <c:pt idx="1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5B-402B-B027-4792E25AA126}"/>
            </c:ext>
          </c:extLst>
        </c:ser>
        <c:ser>
          <c:idx val="4"/>
          <c:order val="4"/>
          <c:tx>
            <c:strRef>
              <c:f>'F 4.6c'!$F$7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rgbClr val="A9AD93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4.6c'!$F$8:$F$11</c:f>
              <c:numCache>
                <c:formatCode>#,##0</c:formatCode>
                <c:ptCount val="4"/>
                <c:pt idx="0">
                  <c:v>5</c:v>
                </c:pt>
                <c:pt idx="1">
                  <c:v>38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5B-402B-B027-4792E25AA126}"/>
            </c:ext>
          </c:extLst>
        </c:ser>
        <c:ser>
          <c:idx val="5"/>
          <c:order val="5"/>
          <c:tx>
            <c:strRef>
              <c:f>'F 4.6c'!$G$7</c:f>
              <c:strCache>
                <c:ptCount val="1"/>
                <c:pt idx="0">
                  <c:v>Forskningsrådet</c:v>
                </c:pt>
              </c:strCache>
            </c:strRef>
          </c:tx>
          <c:spPr>
            <a:solidFill>
              <a:srgbClr val="5E5E5E"/>
            </a:solidFill>
            <a:ln w="28575"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4.6c'!$G$8:$G$11</c:f>
              <c:numCache>
                <c:formatCode>#,##0</c:formatCode>
                <c:ptCount val="4"/>
                <c:pt idx="1">
                  <c:v>12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5B-402B-B027-4792E25AA126}"/>
            </c:ext>
          </c:extLst>
        </c:ser>
        <c:ser>
          <c:idx val="6"/>
          <c:order val="6"/>
          <c:tx>
            <c:strRef>
              <c:f>'F 4.6c'!$H$7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4.6c'!$A$8:$A$11</c:f>
              <c:strCache>
                <c:ptCount val="4"/>
                <c:pt idx="0">
                  <c:v>Fremdragende forskning</c:v>
                </c:pt>
                <c:pt idx="1">
                  <c:v>Globale utfordringer og konkurransedyktig næringsliv</c:v>
                </c:pt>
                <c:pt idx="2">
                  <c:v>Innovativt       Europa</c:v>
                </c:pt>
                <c:pt idx="3">
                  <c:v>Bredere deltakelse   og styrking av     Det europeiske forskningsområdet</c:v>
                </c:pt>
              </c:strCache>
            </c:strRef>
          </c:cat>
          <c:val>
            <c:numRef>
              <c:f>'F 4.6c'!$H$8:$H$11</c:f>
              <c:numCache>
                <c:formatCode>#,##0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5B-402B-B027-4792E25AA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2786271"/>
        <c:axId val="195686255"/>
      </c:barChart>
      <c:catAx>
        <c:axId val="15927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95686255"/>
        <c:crosses val="autoZero"/>
        <c:auto val="1"/>
        <c:lblAlgn val="ctr"/>
        <c:lblOffset val="100"/>
        <c:noMultiLvlLbl val="0"/>
      </c:catAx>
      <c:valAx>
        <c:axId val="19568625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5927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09169109335789E-2"/>
          <c:y val="0.85621182646286864"/>
          <c:w val="0.90067153284671531"/>
          <c:h val="0.13202346765477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90976492901894E-2"/>
          <c:y val="4.5098039215686274E-2"/>
          <c:w val="0.91159783129298622"/>
          <c:h val="0.65623686240186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4.6d'!$B$4</c:f>
              <c:strCache>
                <c:ptCount val="1"/>
                <c:pt idx="0">
                  <c:v>RIA</c:v>
                </c:pt>
              </c:strCache>
            </c:strRef>
          </c:tx>
          <c:spPr>
            <a:solidFill>
              <a:srgbClr val="5C5BEE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4.6d'!$B$5:$B$11</c:f>
              <c:numCache>
                <c:formatCode>0.0</c:formatCode>
                <c:ptCount val="7"/>
                <c:pt idx="0">
                  <c:v>40.286271039987</c:v>
                </c:pt>
                <c:pt idx="1">
                  <c:v>78.699789219980801</c:v>
                </c:pt>
                <c:pt idx="2">
                  <c:v>36.1036984399883</c:v>
                </c:pt>
                <c:pt idx="3">
                  <c:v>11.275308249996799</c:v>
                </c:pt>
                <c:pt idx="4">
                  <c:v>1.0272089999984999</c:v>
                </c:pt>
                <c:pt idx="6">
                  <c:v>2.5114092499984801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A-4B7C-848A-C057418E7AF7}"/>
            </c:ext>
          </c:extLst>
        </c:ser>
        <c:ser>
          <c:idx val="1"/>
          <c:order val="1"/>
          <c:tx>
            <c:strRef>
              <c:f>'F 4.6d'!$C$4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rgbClr val="D6E82B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4.6d'!$C$5:$C$11</c:f>
              <c:numCache>
                <c:formatCode>0.0</c:formatCode>
                <c:ptCount val="7"/>
                <c:pt idx="0">
                  <c:v>18.334162269995002</c:v>
                </c:pt>
                <c:pt idx="1">
                  <c:v>70.742824629986899</c:v>
                </c:pt>
                <c:pt idx="2">
                  <c:v>61.307327889987697</c:v>
                </c:pt>
                <c:pt idx="4">
                  <c:v>8.4405523699960803</c:v>
                </c:pt>
                <c:pt idx="6">
                  <c:v>2.7184874999997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A-4B7C-848A-C057418E7AF7}"/>
            </c:ext>
          </c:extLst>
        </c:ser>
        <c:ser>
          <c:idx val="2"/>
          <c:order val="2"/>
          <c:tx>
            <c:strRef>
              <c:f>'F 4.6d'!$D$4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rgbClr val="C0C1FF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4.6d'!$D$5:$D$11</c:f>
              <c:numCache>
                <c:formatCode>0.0</c:formatCode>
                <c:ptCount val="7"/>
                <c:pt idx="0">
                  <c:v>9.2971484999948792</c:v>
                </c:pt>
                <c:pt idx="1">
                  <c:v>8.1460049999953199</c:v>
                </c:pt>
                <c:pt idx="2">
                  <c:v>3.0472927499976898</c:v>
                </c:pt>
                <c:pt idx="3">
                  <c:v>0.41507299999943997</c:v>
                </c:pt>
                <c:pt idx="4">
                  <c:v>1.69131374999856</c:v>
                </c:pt>
                <c:pt idx="5">
                  <c:v>0.61721624999879998</c:v>
                </c:pt>
                <c:pt idx="6">
                  <c:v>1.13103449999904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A-4B7C-848A-C057418E7AF7}"/>
            </c:ext>
          </c:extLst>
        </c:ser>
        <c:ser>
          <c:idx val="3"/>
          <c:order val="3"/>
          <c:tx>
            <c:strRef>
              <c:f>'F 4.6d'!$E$4</c:f>
              <c:strCache>
                <c:ptCount val="1"/>
                <c:pt idx="0">
                  <c:v>MSCA</c:v>
                </c:pt>
              </c:strCache>
            </c:strRef>
          </c:tx>
          <c:spPr>
            <a:solidFill>
              <a:srgbClr val="DBE0BE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4.6d'!$E$5:$E$11</c:f>
              <c:numCache>
                <c:formatCode>0.0</c:formatCode>
                <c:ptCount val="7"/>
                <c:pt idx="0">
                  <c:v>14.342076879999601</c:v>
                </c:pt>
                <c:pt idx="2">
                  <c:v>1.0421208</c:v>
                </c:pt>
                <c:pt idx="3">
                  <c:v>0.58192847999999997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A-4B7C-848A-C057418E7AF7}"/>
            </c:ext>
          </c:extLst>
        </c:ser>
        <c:ser>
          <c:idx val="4"/>
          <c:order val="4"/>
          <c:tx>
            <c:strRef>
              <c:f>'F 4.6d'!$F$4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A9AD93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4.6d'!$F$5:$F$11</c:f>
              <c:numCache>
                <c:formatCode>0.0</c:formatCode>
                <c:ptCount val="7"/>
                <c:pt idx="0">
                  <c:v>35.216800149997042</c:v>
                </c:pt>
                <c:pt idx="1">
                  <c:v>4.7118377499992992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BA-4B7C-848A-C057418E7AF7}"/>
            </c:ext>
          </c:extLst>
        </c:ser>
        <c:ser>
          <c:idx val="5"/>
          <c:order val="5"/>
          <c:tx>
            <c:strRef>
              <c:f>'F 4.6d'!$G$4</c:f>
              <c:strCache>
                <c:ptCount val="1"/>
                <c:pt idx="0">
                  <c:v>COFUND</c:v>
                </c:pt>
              </c:strCache>
            </c:strRef>
          </c:tx>
          <c:spPr>
            <a:solidFill>
              <a:srgbClr val="5E5E5E"/>
            </a:solidFill>
            <a:ln w="28575"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4.6d'!$G$5:$G$11</c:f>
              <c:numCache>
                <c:formatCode>0.0</c:formatCode>
                <c:ptCount val="7"/>
                <c:pt idx="0">
                  <c:v>0.66125624999952004</c:v>
                </c:pt>
                <c:pt idx="1">
                  <c:v>7.2454193899978803</c:v>
                </c:pt>
                <c:pt idx="3">
                  <c:v>7.0722499999199995E-2</c:v>
                </c:pt>
                <c:pt idx="4">
                  <c:v>0.73971099999907997</c:v>
                </c:pt>
                <c:pt idx="5">
                  <c:v>23.190569029997601</c:v>
                </c:pt>
                <c:pt idx="6">
                  <c:v>35.6951499999997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BA-4B7C-848A-C057418E7AF7}"/>
            </c:ext>
          </c:extLst>
        </c:ser>
        <c:ser>
          <c:idx val="6"/>
          <c:order val="6"/>
          <c:tx>
            <c:strRef>
              <c:f>'F 4.6d'!$H$4</c:f>
              <c:strCache>
                <c:ptCount val="1"/>
                <c:pt idx="0">
                  <c:v>EIC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 4.6d'!$A$5:$A$11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Norges forskningsråd</c:v>
                </c:pt>
                <c:pt idx="6">
                  <c:v>Øvrige</c:v>
                </c:pt>
              </c:strCache>
            </c:strRef>
          </c:cat>
          <c:val>
            <c:numRef>
              <c:f>'F 4.6d'!$H$5:$H$11</c:f>
              <c:numCache>
                <c:formatCode>0.0</c:formatCode>
                <c:ptCount val="7"/>
                <c:pt idx="0">
                  <c:v>3.6988814999991599</c:v>
                </c:pt>
                <c:pt idx="1">
                  <c:v>2.8387117499996299</c:v>
                </c:pt>
                <c:pt idx="2">
                  <c:v>1.46707499999988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A-4B7C-848A-C057418E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2786271"/>
        <c:axId val="195686255"/>
      </c:barChart>
      <c:catAx>
        <c:axId val="15927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95686255"/>
        <c:crosses val="autoZero"/>
        <c:auto val="1"/>
        <c:lblAlgn val="ctr"/>
        <c:lblOffset val="50"/>
        <c:tickLblSkip val="1"/>
        <c:noMultiLvlLbl val="0"/>
      </c:catAx>
      <c:valAx>
        <c:axId val="19568625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5927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09169109335789E-2"/>
          <c:y val="0.85621182646286864"/>
          <c:w val="0.90067153284671531"/>
          <c:h val="0.13202346765477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487790370202"/>
          <c:y val="0.12403100775193798"/>
          <c:w val="0.84713704659381472"/>
          <c:h val="0.82724252491694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 4.1b'!$B$5</c:f>
              <c:strCache>
                <c:ptCount val="1"/>
                <c:pt idx="0">
                  <c:v>Tilleggsbevilgninger og omprioriteringer, faste 2015-priser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 4.1b'!$A$6:$A$23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 4.1b'!$B$6:$B$23</c:f>
              <c:numCache>
                <c:formatCode>0.0</c:formatCode>
                <c:ptCount val="18"/>
                <c:pt idx="0">
                  <c:v>124.37417060158168</c:v>
                </c:pt>
                <c:pt idx="1">
                  <c:v>93.543240870857616</c:v>
                </c:pt>
                <c:pt idx="2">
                  <c:v>-58.483512611452483</c:v>
                </c:pt>
                <c:pt idx="3">
                  <c:v>190.89262531401545</c:v>
                </c:pt>
                <c:pt idx="4">
                  <c:v>748.23480389374765</c:v>
                </c:pt>
                <c:pt idx="5">
                  <c:v>-96.653914910797312</c:v>
                </c:pt>
                <c:pt idx="6">
                  <c:v>-9.8199943212149972</c:v>
                </c:pt>
                <c:pt idx="7">
                  <c:v>-162.02457797499997</c:v>
                </c:pt>
                <c:pt idx="8">
                  <c:v>126.74206999999998</c:v>
                </c:pt>
                <c:pt idx="9">
                  <c:v>208.99449999999999</c:v>
                </c:pt>
                <c:pt idx="10">
                  <c:v>532</c:v>
                </c:pt>
                <c:pt idx="11">
                  <c:v>31.017612524461839</c:v>
                </c:pt>
                <c:pt idx="12">
                  <c:v>-52.044424044908006</c:v>
                </c:pt>
                <c:pt idx="13">
                  <c:v>209.10622851848359</c:v>
                </c:pt>
                <c:pt idx="14">
                  <c:v>267.62877837565719</c:v>
                </c:pt>
                <c:pt idx="15">
                  <c:v>2153.4344335414808</c:v>
                </c:pt>
                <c:pt idx="16">
                  <c:v>-505.91259640102822</c:v>
                </c:pt>
                <c:pt idx="17">
                  <c:v>1397.4214343271553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3-44DA-9F0E-F876D013D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56000"/>
        <c:axId val="454551736"/>
      </c:barChart>
      <c:lineChart>
        <c:grouping val="standard"/>
        <c:varyColors val="0"/>
        <c:ser>
          <c:idx val="0"/>
          <c:order val="1"/>
          <c:tx>
            <c:strRef>
              <c:f>'F 4.1b'!$C$5</c:f>
              <c:strCache>
                <c:ptCount val="1"/>
                <c:pt idx="0">
                  <c:v>Prosent av bevilgninger til FoU i saldert budsjett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 4.1b'!$A$6:$A$23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 4.1b'!$C$6:$C$23</c:f>
              <c:numCache>
                <c:formatCode>0.0</c:formatCode>
                <c:ptCount val="18"/>
                <c:pt idx="0">
                  <c:v>0.5678277612462802</c:v>
                </c:pt>
                <c:pt idx="1">
                  <c:v>0.39636734519381711</c:v>
                </c:pt>
                <c:pt idx="2">
                  <c:v>-0.24155657509258749</c:v>
                </c:pt>
                <c:pt idx="3">
                  <c:v>0.77077263240551308</c:v>
                </c:pt>
                <c:pt idx="4">
                  <c:v>2.8876354684449299</c:v>
                </c:pt>
                <c:pt idx="5">
                  <c:v>-0.35732783196451967</c:v>
                </c:pt>
                <c:pt idx="6">
                  <c:v>-3.6940949679632802E-2</c:v>
                </c:pt>
                <c:pt idx="7">
                  <c:v>-0.60844389453094683</c:v>
                </c:pt>
                <c:pt idx="8">
                  <c:v>0.45649934164682981</c:v>
                </c:pt>
                <c:pt idx="9">
                  <c:v>0.71881103042668859</c:v>
                </c:pt>
                <c:pt idx="10">
                  <c:v>1.7290016030628619</c:v>
                </c:pt>
                <c:pt idx="11">
                  <c:v>9.6122588177738361E-2</c:v>
                </c:pt>
                <c:pt idx="12">
                  <c:v>-0.15119284056062096</c:v>
                </c:pt>
                <c:pt idx="13">
                  <c:v>0.61264166998923242</c:v>
                </c:pt>
                <c:pt idx="14">
                  <c:v>0.77370053826951424</c:v>
                </c:pt>
                <c:pt idx="15">
                  <c:v>6.1590298609330834</c:v>
                </c:pt>
                <c:pt idx="16">
                  <c:v>-1.4480689863121456</c:v>
                </c:pt>
                <c:pt idx="17">
                  <c:v>4.0871785620369971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3-44DA-9F0E-F876D013D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668047"/>
        <c:axId val="1089669711"/>
      </c:lineChart>
      <c:catAx>
        <c:axId val="4545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551736"/>
        <c:crosses val="autoZero"/>
        <c:auto val="1"/>
        <c:lblAlgn val="ctr"/>
        <c:lblOffset val="100"/>
        <c:noMultiLvlLbl val="0"/>
      </c:catAx>
      <c:valAx>
        <c:axId val="45455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Mill. kr</a:t>
                </a:r>
              </a:p>
            </c:rich>
          </c:tx>
          <c:layout>
            <c:manualLayout>
              <c:xMode val="edge"/>
              <c:yMode val="edge"/>
              <c:x val="2.1101217723029073E-2"/>
              <c:y val="1.44958624358001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4556000"/>
        <c:crosses val="autoZero"/>
        <c:crossBetween val="between"/>
      </c:valAx>
      <c:valAx>
        <c:axId val="108966971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Prosent</a:t>
                </a:r>
              </a:p>
            </c:rich>
          </c:tx>
          <c:layout>
            <c:manualLayout>
              <c:xMode val="edge"/>
              <c:yMode val="edge"/>
              <c:x val="0.87587674393583481"/>
              <c:y val="2.40735499719040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9668047"/>
        <c:crosses val="max"/>
        <c:crossBetween val="between"/>
      </c:valAx>
      <c:catAx>
        <c:axId val="10896680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9669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27912714614376"/>
          <c:y val="4.4444458584095625E-2"/>
          <c:w val="0.72973674586972925"/>
          <c:h val="0.7972390987796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399"/>
            </a:solidFill>
            <a:ln>
              <a:noFill/>
            </a:ln>
            <a:effectLst/>
          </c:spPr>
          <c:invertIfNegative val="0"/>
          <c:cat>
            <c:strRef>
              <c:f>'F 4.6e'!$A$8:$A$22</c:f>
              <c:strCache>
                <c:ptCount val="15"/>
                <c:pt idx="0">
                  <c:v>PRIO</c:v>
                </c:pt>
                <c:pt idx="1">
                  <c:v>NIBIO </c:v>
                </c:pt>
                <c:pt idx="2">
                  <c:v>RUTER AS</c:v>
                </c:pt>
                <c:pt idx="3">
                  <c:v>Clara Venture Labs AS</c:v>
                </c:pt>
                <c:pt idx="4">
                  <c:v>NMBU</c:v>
                </c:pt>
                <c:pt idx="5">
                  <c:v>NILU </c:v>
                </c:pt>
                <c:pt idx="6">
                  <c:v>UIT</c:v>
                </c:pt>
                <c:pt idx="7">
                  <c:v>OUS</c:v>
                </c:pt>
                <c:pt idx="8">
                  <c:v>NORCE</c:v>
                </c:pt>
                <c:pt idx="9">
                  <c:v>UIB</c:v>
                </c:pt>
                <c:pt idx="10">
                  <c:v>Forskningsrådet</c:v>
                </c:pt>
                <c:pt idx="11">
                  <c:v>CEPI</c:v>
                </c:pt>
                <c:pt idx="12">
                  <c:v>NTNU</c:v>
                </c:pt>
                <c:pt idx="13">
                  <c:v>UIO</c:v>
                </c:pt>
                <c:pt idx="14">
                  <c:v>SINTEF Konsern</c:v>
                </c:pt>
              </c:strCache>
            </c:strRef>
          </c:cat>
          <c:val>
            <c:numRef>
              <c:f>'F 4.6e'!$B$8:$B$22</c:f>
              <c:numCache>
                <c:formatCode>#\ ##0.0</c:formatCode>
                <c:ptCount val="15"/>
                <c:pt idx="0">
                  <c:v>5.3143329999990598</c:v>
                </c:pt>
                <c:pt idx="1">
                  <c:v>5.7369779399986198</c:v>
                </c:pt>
                <c:pt idx="2">
                  <c:v>6.0155640000000004</c:v>
                </c:pt>
                <c:pt idx="3">
                  <c:v>6.7899999999996004</c:v>
                </c:pt>
                <c:pt idx="4">
                  <c:v>6.8639832899975399</c:v>
                </c:pt>
                <c:pt idx="5">
                  <c:v>7.5973587499982997</c:v>
                </c:pt>
                <c:pt idx="6">
                  <c:v>8.0474916999977992</c:v>
                </c:pt>
                <c:pt idx="7">
                  <c:v>10.293172979996999</c:v>
                </c:pt>
                <c:pt idx="8">
                  <c:v>12.040261999997201</c:v>
                </c:pt>
                <c:pt idx="9">
                  <c:v>12.410915579998001</c:v>
                </c:pt>
                <c:pt idx="10">
                  <c:v>23.753972779996602</c:v>
                </c:pt>
                <c:pt idx="11">
                  <c:v>34.999999999999702</c:v>
                </c:pt>
                <c:pt idx="12">
                  <c:v>36.802186879993698</c:v>
                </c:pt>
                <c:pt idx="13">
                  <c:v>43.072622029992303</c:v>
                </c:pt>
                <c:pt idx="14">
                  <c:v>52.612071749989099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0-48A2-878F-2AC2F1236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0729311"/>
        <c:axId val="820727647"/>
      </c:barChart>
      <c:catAx>
        <c:axId val="820729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0727647"/>
        <c:crosses val="autoZero"/>
        <c:auto val="1"/>
        <c:lblAlgn val="ctr"/>
        <c:lblOffset val="100"/>
        <c:noMultiLvlLbl val="0"/>
      </c:catAx>
      <c:valAx>
        <c:axId val="820727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90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mill.</a:t>
                </a:r>
                <a:r>
                  <a:rPr lang="nb-NO" sz="9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euro</a:t>
                </a:r>
                <a:endParaRPr lang="nb-NO" sz="900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45543392580813385"/>
              <c:y val="0.92588888671790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072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39002090387552E-2"/>
          <c:y val="8.5761650961810224E-2"/>
          <c:w val="0.87288191165885298"/>
          <c:h val="0.81242204724409439"/>
        </c:manualLayout>
      </c:layout>
      <c:lineChart>
        <c:grouping val="standard"/>
        <c:varyColors val="0"/>
        <c:ser>
          <c:idx val="0"/>
          <c:order val="0"/>
          <c:tx>
            <c:strRef>
              <c:f>'F 4.1c'!$B$4</c:f>
              <c:strCache>
                <c:ptCount val="1"/>
                <c:pt idx="0">
                  <c:v>Andel av BNP</c:v>
                </c:pt>
              </c:strCache>
            </c:strRef>
          </c:tx>
          <c:cat>
            <c:numRef>
              <c:f>'F 4.1c'!$A$5:$A$23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4.1c'!$B$5:$B$23</c:f>
              <c:numCache>
                <c:formatCode>0.00</c:formatCode>
                <c:ptCount val="19"/>
                <c:pt idx="0">
                  <c:v>0.715184545904758</c:v>
                </c:pt>
                <c:pt idx="1">
                  <c:v>0.73593929715475637</c:v>
                </c:pt>
                <c:pt idx="2">
                  <c:v>0.76651128264272039</c:v>
                </c:pt>
                <c:pt idx="3">
                  <c:v>0.73822286037904228</c:v>
                </c:pt>
                <c:pt idx="4">
                  <c:v>0.869127175666636</c:v>
                </c:pt>
                <c:pt idx="5">
                  <c:v>0.88188117455191228</c:v>
                </c:pt>
                <c:pt idx="6">
                  <c:v>0.83813861489026931</c:v>
                </c:pt>
                <c:pt idx="7">
                  <c:v>0.82091943835268344</c:v>
                </c:pt>
                <c:pt idx="8">
                  <c:v>0.8534552824531968</c:v>
                </c:pt>
                <c:pt idx="9">
                  <c:v>0.89540307624959847</c:v>
                </c:pt>
                <c:pt idx="10">
                  <c:v>0.98298413355384917</c:v>
                </c:pt>
                <c:pt idx="11">
                  <c:v>1.0583552758522135</c:v>
                </c:pt>
                <c:pt idx="12">
                  <c:v>1.0787585666136337</c:v>
                </c:pt>
                <c:pt idx="13">
                  <c:v>1.0236575069019551</c:v>
                </c:pt>
                <c:pt idx="14">
                  <c:v>1.0614627565481216</c:v>
                </c:pt>
                <c:pt idx="15">
                  <c:v>1.1322731540385023</c:v>
                </c:pt>
                <c:pt idx="16">
                  <c:v>0.96807257553527515</c:v>
                </c:pt>
                <c:pt idx="17">
                  <c:v>0.76167307879566581</c:v>
                </c:pt>
                <c:pt idx="18">
                  <c:v>0.76949073403316659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8-4637-B963-EAAC1FCCC5D0}"/>
            </c:ext>
          </c:extLst>
        </c:ser>
        <c:ser>
          <c:idx val="1"/>
          <c:order val="1"/>
          <c:tx>
            <c:strRef>
              <c:f>'F 4.1c'!$C$4</c:f>
              <c:strCache>
                <c:ptCount val="1"/>
                <c:pt idx="0">
                  <c:v>Andel av totalt statsbudsjett</c:v>
                </c:pt>
              </c:strCache>
            </c:strRef>
          </c:tx>
          <c:cat>
            <c:numRef>
              <c:f>'F 4.1c'!$A$5:$A$23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4.1c'!$C$5:$C$23</c:f>
              <c:numCache>
                <c:formatCode>0.00</c:formatCode>
                <c:ptCount val="19"/>
                <c:pt idx="0">
                  <c:v>3.3974808806213357</c:v>
                </c:pt>
                <c:pt idx="1">
                  <c:v>3.7053707814823116</c:v>
                </c:pt>
                <c:pt idx="2">
                  <c:v>3.8572162629499571</c:v>
                </c:pt>
                <c:pt idx="3">
                  <c:v>3.770275955560404</c:v>
                </c:pt>
                <c:pt idx="4">
                  <c:v>3.70804573982719</c:v>
                </c:pt>
                <c:pt idx="5">
                  <c:v>3.8352009314049389</c:v>
                </c:pt>
                <c:pt idx="6">
                  <c:v>3.7157664577347997</c:v>
                </c:pt>
                <c:pt idx="7">
                  <c:v>3.7297302236890797</c:v>
                </c:pt>
                <c:pt idx="8">
                  <c:v>3.789545061811765</c:v>
                </c:pt>
                <c:pt idx="9">
                  <c:v>3.8666862752976781</c:v>
                </c:pt>
                <c:pt idx="10">
                  <c:v>3.9290683564780085</c:v>
                </c:pt>
                <c:pt idx="11">
                  <c:v>4.0324073378356111</c:v>
                </c:pt>
                <c:pt idx="12">
                  <c:v>4.2611869961385533</c:v>
                </c:pt>
                <c:pt idx="13">
                  <c:v>4.2705751728294556</c:v>
                </c:pt>
                <c:pt idx="14">
                  <c:v>4.240725989008288</c:v>
                </c:pt>
                <c:pt idx="15">
                  <c:v>4.14972937542107</c:v>
                </c:pt>
                <c:pt idx="16">
                  <c:v>4.0383733215688498</c:v>
                </c:pt>
                <c:pt idx="17">
                  <c:v>4.1287091021946143</c:v>
                </c:pt>
                <c:pt idx="18">
                  <c:v>3.7758877935002362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8-4637-B963-EAAC1FCCC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91176"/>
        <c:axId val="222291560"/>
        <c:extLst/>
      </c:lineChart>
      <c:catAx>
        <c:axId val="22229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/>
            </a:pPr>
            <a:endParaRPr lang="nb-NO"/>
          </a:p>
        </c:txPr>
        <c:crossAx val="222291560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222291560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+mn-lt"/>
                  </a:defRPr>
                </a:pPr>
                <a:r>
                  <a:rPr lang="nb-NO">
                    <a:latin typeface="+mn-lt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6037292783657521E-2"/>
              <c:y val="1.23456790123456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22291176"/>
        <c:crosses val="autoZero"/>
        <c:crossBetween val="midCat"/>
        <c:majorUnit val="1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9550339226465E-2"/>
          <c:y val="0.11040888483980825"/>
          <c:w val="0.87467322159344152"/>
          <c:h val="0.74398530762167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4.1d'!$A$5</c:f>
              <c:strCache>
                <c:ptCount val="1"/>
                <c:pt idx="0">
                  <c:v>Universiteter og høgskoler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D4414ED-1CA6-4F76-85D9-CBA7F11DFCB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4D9852-ED12-437D-8752-43FFA5C1E43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5E2D21-F0BA-4A16-954D-82AFB7186DF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B209B0-E78B-4650-A470-E7F63EC6292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B6547F6-2768-4B6B-8E64-7887F3A8BA9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49CDB5B-C0BB-4A2E-A5EC-A8924A07DF5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BDF261E-C5F4-4D76-B6F9-7D418F8AB8A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C9D39A4-8307-4B2C-AA5A-397553999DF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A1DF9B6-A542-45A5-A58B-597F8E5B0CB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05152B9-6C1E-4146-9F2D-FA4E1920D4D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79A059A-140D-4DDC-A88C-6D0B7B07C83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D7BFF4F-B39C-4004-9A9D-6A52872FA7E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B3B8AA6-C000-4B26-8CB8-676F3C6E822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4875DF9-A92E-40C9-AB94-63484FD810E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5ACC181-F9BC-47BD-B03D-EEA8F787EC5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8610B81-FDE3-4B2F-8802-121EB8756C8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EEAB9AE-4C2B-4426-A4A5-FA8163E77BF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4ADAD6F-B559-4FC1-B654-7BE3AE31475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84EAE60-E718-40F7-BE0F-3DC73A68D98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4.1d'!$B$5:$T$5</c:f>
              <c:numCache>
                <c:formatCode>0.0</c:formatCode>
                <c:ptCount val="19"/>
                <c:pt idx="0">
                  <c:v>8.9949669892658086</c:v>
                </c:pt>
                <c:pt idx="1">
                  <c:v>9.6327917933453868</c:v>
                </c:pt>
                <c:pt idx="2">
                  <c:v>10.188443512837248</c:v>
                </c:pt>
                <c:pt idx="3">
                  <c:v>10.310376816977168</c:v>
                </c:pt>
                <c:pt idx="4">
                  <c:v>10.739362938199285</c:v>
                </c:pt>
                <c:pt idx="5">
                  <c:v>10.904468780283315</c:v>
                </c:pt>
                <c:pt idx="6">
                  <c:v>10.665981188312774</c:v>
                </c:pt>
                <c:pt idx="7">
                  <c:v>10.667415486422499</c:v>
                </c:pt>
                <c:pt idx="8">
                  <c:v>11.019191364999998</c:v>
                </c:pt>
                <c:pt idx="9">
                  <c:v>11.660866099999998</c:v>
                </c:pt>
                <c:pt idx="10">
                  <c:v>12.391388716</c:v>
                </c:pt>
                <c:pt idx="11">
                  <c:v>12.910233999999999</c:v>
                </c:pt>
                <c:pt idx="12">
                  <c:v>14.37309514527308</c:v>
                </c:pt>
                <c:pt idx="13">
                  <c:v>14.468976364134733</c:v>
                </c:pt>
                <c:pt idx="14">
                  <c:v>15.008775492174049</c:v>
                </c:pt>
                <c:pt idx="15">
                  <c:v>15.480814073018248</c:v>
                </c:pt>
                <c:pt idx="16">
                  <c:v>15.590325379671478</c:v>
                </c:pt>
                <c:pt idx="17">
                  <c:v>14.955737824064331</c:v>
                </c:pt>
                <c:pt idx="18">
                  <c:v>14.989265196378524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4.1d'!$B$13:$T$13</c15:f>
                <c15:dlblRangeCache>
                  <c:ptCount val="19"/>
                  <c:pt idx="0">
                    <c:v>41 %</c:v>
                  </c:pt>
                  <c:pt idx="1">
                    <c:v>41 %</c:v>
                  </c:pt>
                  <c:pt idx="2">
                    <c:v>42 %</c:v>
                  </c:pt>
                  <c:pt idx="3">
                    <c:v>42 %</c:v>
                  </c:pt>
                  <c:pt idx="4">
                    <c:v>41 %</c:v>
                  </c:pt>
                  <c:pt idx="5">
                    <c:v>40 %</c:v>
                  </c:pt>
                  <c:pt idx="6">
                    <c:v>40 %</c:v>
                  </c:pt>
                  <c:pt idx="7">
                    <c:v>40 %</c:v>
                  </c:pt>
                  <c:pt idx="8">
                    <c:v>40 %</c:v>
                  </c:pt>
                  <c:pt idx="9">
                    <c:v>40 %</c:v>
                  </c:pt>
                  <c:pt idx="10">
                    <c:v>40 %</c:v>
                  </c:pt>
                  <c:pt idx="11">
                    <c:v>40 %</c:v>
                  </c:pt>
                  <c:pt idx="12">
                    <c:v>42 %</c:v>
                  </c:pt>
                  <c:pt idx="13">
                    <c:v>42 %</c:v>
                  </c:pt>
                  <c:pt idx="14">
                    <c:v>43 %</c:v>
                  </c:pt>
                  <c:pt idx="15">
                    <c:v>44 %</c:v>
                  </c:pt>
                  <c:pt idx="16">
                    <c:v>45 %</c:v>
                  </c:pt>
                  <c:pt idx="17">
                    <c:v>44 %</c:v>
                  </c:pt>
                  <c:pt idx="18">
                    <c:v>45 %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6D40-4AEC-90E7-D442B42B0E09}"/>
            </c:ext>
          </c:extLst>
        </c:ser>
        <c:ser>
          <c:idx val="1"/>
          <c:order val="1"/>
          <c:tx>
            <c:strRef>
              <c:f>'F 4.1d'!$A$6</c:f>
              <c:strCache>
                <c:ptCount val="1"/>
                <c:pt idx="0">
                  <c:v>Andre forskningssteder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A726B2A-3054-404F-B044-01C36603640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E4569D-DB1D-438F-8E6D-380152B9019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A8130A-6042-4D1B-B98E-8091B38156C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CB510A3-C6C2-4948-AC62-D1D5F12B175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5CF0ACD-45A9-4EAC-A47A-AC0E66D3D69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078ECC-C5BA-4928-9758-453D9A17A67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C778A84-319F-41CD-BB5A-474582BAB3C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1716910-7D6F-4B50-B118-BB64D727758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D632B8D-E668-4C40-A329-1A8EAEAFDE9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7D374E3-981D-4E97-8B85-26185E4FF28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DEFFA5F-718D-4442-8732-5898EDD3480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8B56D3D-B10E-4B88-9428-D4C3285BFBC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CFD49AA-A193-4120-BD61-F75C70AE141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0220AAD-E28B-4942-A88F-85D1E0A7D71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0CC328C-BF0F-4F2C-91E7-A6E05E19C5C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CE7EBFB-52FD-4AF0-9DE9-BDE33EB46F9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8F471A4-26D0-46F1-8361-D9EC634F0A6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1A6447A-7D07-4A58-8C97-7A41893BC6C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27B8505-E04A-4EAE-9B90-70B6BFED68D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4.1d'!$B$6:$T$6</c:f>
              <c:numCache>
                <c:formatCode>0.0</c:formatCode>
                <c:ptCount val="19"/>
                <c:pt idx="0">
                  <c:v>2.2359746083490273</c:v>
                </c:pt>
                <c:pt idx="1">
                  <c:v>2.3431933233243951</c:v>
                </c:pt>
                <c:pt idx="2">
                  <c:v>2.6005757827591411</c:v>
                </c:pt>
                <c:pt idx="3">
                  <c:v>2.6856749986370634</c:v>
                </c:pt>
                <c:pt idx="4">
                  <c:v>2.6726512160640463</c:v>
                </c:pt>
                <c:pt idx="5">
                  <c:v>2.5970589073473676</c:v>
                </c:pt>
                <c:pt idx="6">
                  <c:v>2.7367308311744698</c:v>
                </c:pt>
                <c:pt idx="7">
                  <c:v>2.7555052388499992</c:v>
                </c:pt>
                <c:pt idx="8">
                  <c:v>2.9684382324999996</c:v>
                </c:pt>
                <c:pt idx="9">
                  <c:v>3.4211423999999995</c:v>
                </c:pt>
                <c:pt idx="10">
                  <c:v>3.6626059579999999</c:v>
                </c:pt>
                <c:pt idx="11">
                  <c:v>3.572027039138943</c:v>
                </c:pt>
                <c:pt idx="12">
                  <c:v>4.3884396083032939</c:v>
                </c:pt>
                <c:pt idx="13">
                  <c:v>3.6235135488437002</c:v>
                </c:pt>
                <c:pt idx="14">
                  <c:v>3.6705447314051352</c:v>
                </c:pt>
                <c:pt idx="15">
                  <c:v>3.7313229884032117</c:v>
                </c:pt>
                <c:pt idx="16">
                  <c:v>3.8232040616966576</c:v>
                </c:pt>
                <c:pt idx="17">
                  <c:v>3.6279271958098303</c:v>
                </c:pt>
                <c:pt idx="18">
                  <c:v>3.6182258739658684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4.1d'!$B$14:$T$14</c15:f>
                <c15:dlblRangeCache>
                  <c:ptCount val="19"/>
                  <c:pt idx="0">
                    <c:v>10 %</c:v>
                  </c:pt>
                  <c:pt idx="1">
                    <c:v>10 %</c:v>
                  </c:pt>
                  <c:pt idx="2">
                    <c:v>11 %</c:v>
                  </c:pt>
                  <c:pt idx="3">
                    <c:v>11 %</c:v>
                  </c:pt>
                  <c:pt idx="4">
                    <c:v>10 %</c:v>
                  </c:pt>
                  <c:pt idx="5">
                    <c:v>10 %</c:v>
                  </c:pt>
                  <c:pt idx="6">
                    <c:v>10 %</c:v>
                  </c:pt>
                  <c:pt idx="7">
                    <c:v>10 %</c:v>
                  </c:pt>
                  <c:pt idx="8">
                    <c:v>11 %</c:v>
                  </c:pt>
                  <c:pt idx="9">
                    <c:v>12 %</c:v>
                  </c:pt>
                  <c:pt idx="10">
                    <c:v>12 %</c:v>
                  </c:pt>
                  <c:pt idx="11">
                    <c:v>11 %</c:v>
                  </c:pt>
                  <c:pt idx="12">
                    <c:v>13 %</c:v>
                  </c:pt>
                  <c:pt idx="13">
                    <c:v>11 %</c:v>
                  </c:pt>
                  <c:pt idx="14">
                    <c:v>11 %</c:v>
                  </c:pt>
                  <c:pt idx="15">
                    <c:v>11 %</c:v>
                  </c:pt>
                  <c:pt idx="16">
                    <c:v>11 %</c:v>
                  </c:pt>
                  <c:pt idx="17">
                    <c:v>11 %</c:v>
                  </c:pt>
                  <c:pt idx="18">
                    <c:v>11 %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6D40-4AEC-90E7-D442B42B0E09}"/>
            </c:ext>
          </c:extLst>
        </c:ser>
        <c:ser>
          <c:idx val="2"/>
          <c:order val="2"/>
          <c:tx>
            <c:strRef>
              <c:f>'F 4.1d'!$A$7</c:f>
              <c:strCache>
                <c:ptCount val="1"/>
                <c:pt idx="0">
                  <c:v>Norges forskningsråd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0AB90B-536F-401E-8597-B6A4DC224AA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BDE243-925A-4C1A-B55E-2417A8ABC45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9E39BE-8A17-4130-A33F-E19FB2BE22D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4A131A9-E04C-4970-9EEB-915D45E77CA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280A516-9615-4359-A5BF-5FC7EE69F25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25769E4-B56B-443B-AFB0-C2141838A07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BD8B275-A935-4B4B-A7E0-C32FBF91344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CBA3DA-F72A-4A07-BF89-7F40F36E7D0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2B2D966-E2E4-4876-8813-09893224E9C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42D2346-D298-4A2A-AD1E-2303F3C8F11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9436A80-1373-48DB-AA8B-16C472C98AA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E1C8F0A-F62D-4033-9EAF-812569AF366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924BB28-A709-4499-82BE-4149B17E9B3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D97ADDA-06D7-4E25-B241-14E396FD3EA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9575944-09DC-41A7-87CA-F8107525D75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BDD24FB-3681-4F32-87B5-D9D8A88C276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290F1E6-2AF9-430B-BE86-CCF15447B31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C45C0E1-B9F7-45DA-8F57-8B258409F8B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E7C9D94-AFBD-44E9-9E7F-9A2B0CB05A0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4.1d'!$B$7:$T$7</c:f>
              <c:numCache>
                <c:formatCode>0.0</c:formatCode>
                <c:ptCount val="19"/>
                <c:pt idx="0">
                  <c:v>6.234811227875837</c:v>
                </c:pt>
                <c:pt idx="1">
                  <c:v>6.6650640128662513</c:v>
                </c:pt>
                <c:pt idx="2">
                  <c:v>6.6482504713938777</c:v>
                </c:pt>
                <c:pt idx="3">
                  <c:v>6.5847720203827889</c:v>
                </c:pt>
                <c:pt idx="4">
                  <c:v>7.0052765585518513</c:v>
                </c:pt>
                <c:pt idx="5">
                  <c:v>7.4335219187546455</c:v>
                </c:pt>
                <c:pt idx="6">
                  <c:v>7.385877338031074</c:v>
                </c:pt>
                <c:pt idx="7">
                  <c:v>7.3040462268474986</c:v>
                </c:pt>
                <c:pt idx="8">
                  <c:v>7.3447240099999984</c:v>
                </c:pt>
                <c:pt idx="9">
                  <c:v>7.8374477999999987</c:v>
                </c:pt>
                <c:pt idx="10">
                  <c:v>8.0604992591998741</c:v>
                </c:pt>
                <c:pt idx="11">
                  <c:v>8.657630148432073</c:v>
                </c:pt>
                <c:pt idx="12">
                  <c:v>8.6846011879955984</c:v>
                </c:pt>
                <c:pt idx="13">
                  <c:v>9.1280508929693625</c:v>
                </c:pt>
                <c:pt idx="14">
                  <c:v>9.0471636671183226</c:v>
                </c:pt>
                <c:pt idx="15">
                  <c:v>8.7018597099585495</c:v>
                </c:pt>
                <c:pt idx="16">
                  <c:v>8.3243249431834627</c:v>
                </c:pt>
                <c:pt idx="17">
                  <c:v>8.2723591680912936</c:v>
                </c:pt>
                <c:pt idx="18">
                  <c:v>7.8962568862380857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4.1d'!$B$15:$T$15</c15:f>
                <c15:dlblRangeCache>
                  <c:ptCount val="19"/>
                  <c:pt idx="0">
                    <c:v>28 %</c:v>
                  </c:pt>
                  <c:pt idx="1">
                    <c:v>28 %</c:v>
                  </c:pt>
                  <c:pt idx="2">
                    <c:v>27 %</c:v>
                  </c:pt>
                  <c:pt idx="3">
                    <c:v>27 %</c:v>
                  </c:pt>
                  <c:pt idx="4">
                    <c:v>27 %</c:v>
                  </c:pt>
                  <c:pt idx="5">
                    <c:v>27 %</c:v>
                  </c:pt>
                  <c:pt idx="6">
                    <c:v>28 %</c:v>
                  </c:pt>
                  <c:pt idx="7">
                    <c:v>27 %</c:v>
                  </c:pt>
                  <c:pt idx="8">
                    <c:v>26 %</c:v>
                  </c:pt>
                  <c:pt idx="9">
                    <c:v>27 %</c:v>
                  </c:pt>
                  <c:pt idx="10">
                    <c:v>26 %</c:v>
                  </c:pt>
                  <c:pt idx="11">
                    <c:v>27 %</c:v>
                  </c:pt>
                  <c:pt idx="12">
                    <c:v>25 %</c:v>
                  </c:pt>
                  <c:pt idx="13">
                    <c:v>27 %</c:v>
                  </c:pt>
                  <c:pt idx="14">
                    <c:v>26 %</c:v>
                  </c:pt>
                  <c:pt idx="15">
                    <c:v>25 %</c:v>
                  </c:pt>
                  <c:pt idx="16">
                    <c:v>24 %</c:v>
                  </c:pt>
                  <c:pt idx="17">
                    <c:v>24 %</c:v>
                  </c:pt>
                  <c:pt idx="18">
                    <c:v>23 %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B-6D40-4AEC-90E7-D442B42B0E09}"/>
            </c:ext>
          </c:extLst>
        </c:ser>
        <c:ser>
          <c:idx val="3"/>
          <c:order val="3"/>
          <c:tx>
            <c:strRef>
              <c:f>'F 4.1d'!$A$8</c:f>
              <c:strCache>
                <c:ptCount val="1"/>
                <c:pt idx="0">
                  <c:v>Prosjektbevilgninger m.m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94155B-102A-4ACA-86EB-F408DA4B0C5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AAF5BB-7AC0-497A-8B90-BD5DEED7097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E07642C-40CF-4D86-901C-7269084B57E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4168921-94B6-4495-BFC9-FFBD36D13C7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E2B6FBE-346F-41B9-B7A0-BB460A67477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783080E-4FA9-43C8-9B1B-A2A8A148FE0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DC92141-3C0E-4F69-A3EF-FC9C9FD9D2E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B1B64AA-75A2-4325-BFA7-43D90B9F020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4F62DCB-9554-42D9-944D-FEA923FCBCD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D28F04B-79E6-41CD-AF9B-5B112736138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8C0367D-1654-4DD5-98D3-6284B1DBB42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9CE67A0-61A0-466A-BDD1-EDAC588AE0E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69D4233-383D-4913-82DE-D8D2D630DDA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04080E1-758D-400B-9E25-66C3D9EC3EB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D36BE60-8F13-4B0E-972D-812742912E3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F691017-21EB-402E-8B99-5643C07060E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A095344-CAC8-45A8-82B8-05172E6D1A2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6A13EEA-302E-4716-BC95-C1FFFEDE112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7E67D7E-F60B-49B9-A97A-AB71B0153C7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4.1d'!$B$8:$T$8</c:f>
              <c:numCache>
                <c:formatCode>0.0</c:formatCode>
                <c:ptCount val="19"/>
                <c:pt idx="0">
                  <c:v>2.3638760365632305</c:v>
                </c:pt>
                <c:pt idx="1">
                  <c:v>2.5371622237896592</c:v>
                </c:pt>
                <c:pt idx="2">
                  <c:v>2.4271326881494328</c:v>
                </c:pt>
                <c:pt idx="3">
                  <c:v>2.4524328699859574</c:v>
                </c:pt>
                <c:pt idx="4">
                  <c:v>2.5569271658782911</c:v>
                </c:pt>
                <c:pt idx="5">
                  <c:v>2.8230948593921066</c:v>
                </c:pt>
                <c:pt idx="6">
                  <c:v>2.77826827841823</c:v>
                </c:pt>
                <c:pt idx="7">
                  <c:v>2.7356055759174995</c:v>
                </c:pt>
                <c:pt idx="8">
                  <c:v>2.9615958449999993</c:v>
                </c:pt>
                <c:pt idx="9">
                  <c:v>3.0445414999999993</c:v>
                </c:pt>
                <c:pt idx="10">
                  <c:v>3.0065705279999997</c:v>
                </c:pt>
                <c:pt idx="11">
                  <c:v>3.2403384257192176</c:v>
                </c:pt>
                <c:pt idx="12">
                  <c:v>3.3184006109554476</c:v>
                </c:pt>
                <c:pt idx="13">
                  <c:v>3.3609887429997189</c:v>
                </c:pt>
                <c:pt idx="14">
                  <c:v>3.4616360498893917</c:v>
                </c:pt>
                <c:pt idx="15">
                  <c:v>3.5551597752007131</c:v>
                </c:pt>
                <c:pt idx="16">
                  <c:v>3.7168619554413023</c:v>
                </c:pt>
                <c:pt idx="17">
                  <c:v>3.5245885519742144</c:v>
                </c:pt>
                <c:pt idx="18">
                  <c:v>3.2616613114902124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4.1d'!$B$16:$T$16</c15:f>
                <c15:dlblRangeCache>
                  <c:ptCount val="19"/>
                  <c:pt idx="0">
                    <c:v>11 %</c:v>
                  </c:pt>
                  <c:pt idx="1">
                    <c:v>11 %</c:v>
                  </c:pt>
                  <c:pt idx="2">
                    <c:v>10 %</c:v>
                  </c:pt>
                  <c:pt idx="3">
                    <c:v>10 %</c:v>
                  </c:pt>
                  <c:pt idx="4">
                    <c:v>10 %</c:v>
                  </c:pt>
                  <c:pt idx="5">
                    <c:v>10 %</c:v>
                  </c:pt>
                  <c:pt idx="6">
                    <c:v>10 %</c:v>
                  </c:pt>
                  <c:pt idx="7">
                    <c:v>10 %</c:v>
                  </c:pt>
                  <c:pt idx="8">
                    <c:v>11 %</c:v>
                  </c:pt>
                  <c:pt idx="9">
                    <c:v>10 %</c:v>
                  </c:pt>
                  <c:pt idx="10">
                    <c:v>10 %</c:v>
                  </c:pt>
                  <c:pt idx="11">
                    <c:v>10 %</c:v>
                  </c:pt>
                  <c:pt idx="12">
                    <c:v>10 %</c:v>
                  </c:pt>
                  <c:pt idx="13">
                    <c:v>10 %</c:v>
                  </c:pt>
                  <c:pt idx="14">
                    <c:v>10 %</c:v>
                  </c:pt>
                  <c:pt idx="15">
                    <c:v>10 %</c:v>
                  </c:pt>
                  <c:pt idx="16">
                    <c:v>11 %</c:v>
                  </c:pt>
                  <c:pt idx="17">
                    <c:v>10 %</c:v>
                  </c:pt>
                  <c:pt idx="18">
                    <c:v>10 %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F-6D40-4AEC-90E7-D442B42B0E09}"/>
            </c:ext>
          </c:extLst>
        </c:ser>
        <c:ser>
          <c:idx val="4"/>
          <c:order val="4"/>
          <c:tx>
            <c:strRef>
              <c:f>'F 4.1d'!$A$9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6F281D6-82F0-4E48-9952-003E07831C7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6D40-4AEC-90E7-D442B42B0E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8BA526E-CBB1-481D-B681-A10B1717E50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6D40-4AEC-90E7-D442B42B0E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CE8334-2819-45BE-8F09-8A706D2AD49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6D40-4AEC-90E7-D442B42B0E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0811B0-039A-4CB0-858D-76C6333DB6B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6D40-4AEC-90E7-D442B42B0E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4067C8E-7768-47ED-9E88-2912D811B8C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6D40-4AEC-90E7-D442B42B0E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611115F-3AD3-471E-8F2E-64C13B0B35C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6D40-4AEC-90E7-D442B42B0E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39CB574-BA93-4E83-A44D-2400F4F2739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6D40-4AEC-90E7-D442B42B0E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AA8AE42-AF5A-4FFF-A526-A76FDC42478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6D40-4AEC-90E7-D442B42B0E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91B4D4E-1B62-4C2C-B010-E87E1B73A02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6D40-4AEC-90E7-D442B42B0E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EDA1E21-43DE-4ACE-8CB3-BBDE28B1D27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6D40-4AEC-90E7-D442B42B0E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F3D81A8-DE28-45D6-BAEB-389A7F98CF3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6D40-4AEC-90E7-D442B42B0E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73F0EFF-1555-44E1-B3DD-63E23743B3A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6D40-4AEC-90E7-D442B42B0E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EA6E4D5-1EC0-4C5F-8A6F-2A30E73FD77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6D40-4AEC-90E7-D442B42B0E0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EE6DA16-ECC0-472F-9C84-7F48A831A61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6D40-4AEC-90E7-D442B42B0E0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51C2506-F058-4B14-A6A4-112F013BDE1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6D40-4AEC-90E7-D442B42B0E0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DB3D26F-F137-4BCB-8E06-F5F6A318FCD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6D40-4AEC-90E7-D442B42B0E0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3C87E25-7EB2-4B5F-8524-9CA314500EF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6D40-4AEC-90E7-D442B42B0E0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C336F47-0547-4926-BE23-D605451489B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6D40-4AEC-90E7-D442B42B0E0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D64BD59-16BE-4A3D-AB57-C06A9470841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6D40-4AEC-90E7-D442B42B0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'F 4.1d'!$B$4:$T$4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'F 4.1d'!$B$9:$T$9</c:f>
              <c:numCache>
                <c:formatCode>0.0</c:formatCode>
                <c:ptCount val="19"/>
                <c:pt idx="0">
                  <c:v>2.0738741171950545</c:v>
                </c:pt>
                <c:pt idx="1">
                  <c:v>2.4218907185716798</c:v>
                </c:pt>
                <c:pt idx="2">
                  <c:v>2.346701129615147</c:v>
                </c:pt>
                <c:pt idx="3">
                  <c:v>2.733120252662792</c:v>
                </c:pt>
                <c:pt idx="4">
                  <c:v>2.9373379031837352</c:v>
                </c:pt>
                <c:pt idx="5">
                  <c:v>3.2909421893013739</c:v>
                </c:pt>
                <c:pt idx="6">
                  <c:v>3.0160542487255446</c:v>
                </c:pt>
                <c:pt idx="7">
                  <c:v>3.1667649394549988</c:v>
                </c:pt>
                <c:pt idx="8">
                  <c:v>3.4698273349999988</c:v>
                </c:pt>
                <c:pt idx="9">
                  <c:v>3.1110910999999999</c:v>
                </c:pt>
                <c:pt idx="10">
                  <c:v>3.6481186999999995</c:v>
                </c:pt>
                <c:pt idx="11">
                  <c:v>3.8885968934627111</c:v>
                </c:pt>
                <c:pt idx="12">
                  <c:v>3.6580769825372714</c:v>
                </c:pt>
                <c:pt idx="13">
                  <c:v>3.5503310301691533</c:v>
                </c:pt>
                <c:pt idx="14">
                  <c:v>3.4026248163244772</c:v>
                </c:pt>
                <c:pt idx="15">
                  <c:v>3.4947011090020523</c:v>
                </c:pt>
                <c:pt idx="16">
                  <c:v>3.4822915484036328</c:v>
                </c:pt>
                <c:pt idx="17">
                  <c:v>3.8097191465726432</c:v>
                </c:pt>
                <c:pt idx="18">
                  <c:v>3.8907595588005832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 4.1d'!$B$17:$T$17</c15:f>
                <c15:dlblRangeCache>
                  <c:ptCount val="19"/>
                  <c:pt idx="0">
                    <c:v>9 %</c:v>
                  </c:pt>
                  <c:pt idx="1">
                    <c:v>10 %</c:v>
                  </c:pt>
                  <c:pt idx="2">
                    <c:v>10 %</c:v>
                  </c:pt>
                  <c:pt idx="3">
                    <c:v>11 %</c:v>
                  </c:pt>
                  <c:pt idx="4">
                    <c:v>11 %</c:v>
                  </c:pt>
                  <c:pt idx="5">
                    <c:v>12 %</c:v>
                  </c:pt>
                  <c:pt idx="6">
                    <c:v>11 %</c:v>
                  </c:pt>
                  <c:pt idx="7">
                    <c:v>12 %</c:v>
                  </c:pt>
                  <c:pt idx="8">
                    <c:v>12 %</c:v>
                  </c:pt>
                  <c:pt idx="9">
                    <c:v>11 %</c:v>
                  </c:pt>
                  <c:pt idx="10">
                    <c:v>12 %</c:v>
                  </c:pt>
                  <c:pt idx="11">
                    <c:v>12 %</c:v>
                  </c:pt>
                  <c:pt idx="12">
                    <c:v>11 %</c:v>
                  </c:pt>
                  <c:pt idx="13">
                    <c:v>10 %</c:v>
                  </c:pt>
                  <c:pt idx="14">
                    <c:v>10 %</c:v>
                  </c:pt>
                  <c:pt idx="15">
                    <c:v>10 %</c:v>
                  </c:pt>
                  <c:pt idx="16">
                    <c:v>10 %</c:v>
                  </c:pt>
                  <c:pt idx="17">
                    <c:v>11 %</c:v>
                  </c:pt>
                  <c:pt idx="18">
                    <c:v>12 %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6D40-4AEC-90E7-D442B42B0E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2370952"/>
        <c:axId val="642371936"/>
      </c:barChart>
      <c:catAx>
        <c:axId val="64237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2371936"/>
        <c:crosses val="autoZero"/>
        <c:auto val="1"/>
        <c:lblAlgn val="ctr"/>
        <c:lblOffset val="100"/>
        <c:noMultiLvlLbl val="0"/>
      </c:catAx>
      <c:valAx>
        <c:axId val="64237193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Mrd. kr</a:t>
                </a:r>
              </a:p>
            </c:rich>
          </c:tx>
          <c:layout>
            <c:manualLayout>
              <c:xMode val="edge"/>
              <c:yMode val="edge"/>
              <c:x val="5.4888507718696397E-2"/>
              <c:y val="2.82468033741771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237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587467304151292E-2"/>
          <c:y val="7.7134986225895319E-2"/>
          <c:w val="0.73191826150376138"/>
          <c:h val="0.11845816793561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631925189515"/>
          <c:y val="8.576625984656619E-2"/>
          <c:w val="0.83184079334549632"/>
          <c:h val="0.8129807983723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4.1e'!$B$4</c:f>
              <c:strCache>
                <c:ptCount val="1"/>
                <c:pt idx="0">
                  <c:v>Milliarder kroner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4.1e'!$A$5:$A$20</c:f>
              <c:strCache>
                <c:ptCount val="16"/>
                <c:pt idx="0">
                  <c:v>KD</c:v>
                </c:pt>
                <c:pt idx="1">
                  <c:v>HOD</c:v>
                </c:pt>
                <c:pt idx="2">
                  <c:v>NFD</c:v>
                </c:pt>
                <c:pt idx="3">
                  <c:v>KDD</c:v>
                </c:pt>
                <c:pt idx="4">
                  <c:v>UD</c:v>
                </c:pt>
                <c:pt idx="5">
                  <c:v>KLD</c:v>
                </c:pt>
                <c:pt idx="6">
                  <c:v>FD</c:v>
                </c:pt>
                <c:pt idx="7">
                  <c:v>OED</c:v>
                </c:pt>
                <c:pt idx="8">
                  <c:v>LMD</c:v>
                </c:pt>
                <c:pt idx="9">
                  <c:v>AID</c:v>
                </c:pt>
                <c:pt idx="10">
                  <c:v>SD</c:v>
                </c:pt>
                <c:pt idx="11">
                  <c:v>KUD</c:v>
                </c:pt>
                <c:pt idx="12">
                  <c:v>BFD</c:v>
                </c:pt>
                <c:pt idx="13">
                  <c:v>FIN</c:v>
                </c:pt>
                <c:pt idx="14">
                  <c:v>JD</c:v>
                </c:pt>
                <c:pt idx="15">
                  <c:v>Totalt</c:v>
                </c:pt>
              </c:strCache>
            </c:strRef>
          </c:cat>
          <c:val>
            <c:numRef>
              <c:f>'F 4.1e'!$B$5:$B$19</c:f>
              <c:numCache>
                <c:formatCode>0.0</c:formatCode>
                <c:ptCount val="15"/>
                <c:pt idx="0">
                  <c:v>23.553000000000001</c:v>
                </c:pt>
                <c:pt idx="1">
                  <c:v>5.9909999999999997</c:v>
                </c:pt>
                <c:pt idx="2">
                  <c:v>4.9747288000000003</c:v>
                </c:pt>
                <c:pt idx="3">
                  <c:v>1.6924480000000002</c:v>
                </c:pt>
                <c:pt idx="4">
                  <c:v>1.673</c:v>
                </c:pt>
                <c:pt idx="5">
                  <c:v>1.3089999999999999</c:v>
                </c:pt>
                <c:pt idx="6">
                  <c:v>1.3</c:v>
                </c:pt>
                <c:pt idx="7">
                  <c:v>0.90900000000000003</c:v>
                </c:pt>
                <c:pt idx="8">
                  <c:v>0.89200000000000002</c:v>
                </c:pt>
                <c:pt idx="9">
                  <c:v>0.42899999999999999</c:v>
                </c:pt>
                <c:pt idx="10">
                  <c:v>0.35399999999999998</c:v>
                </c:pt>
                <c:pt idx="11">
                  <c:v>0.35</c:v>
                </c:pt>
                <c:pt idx="12">
                  <c:v>0.223</c:v>
                </c:pt>
                <c:pt idx="13">
                  <c:v>0.17199999999999999</c:v>
                </c:pt>
                <c:pt idx="1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B6E-B8A0-860E98A5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2"/>
        <c:axId val="1070858623"/>
        <c:axId val="1070349743"/>
      </c:barChart>
      <c:scatterChart>
        <c:scatterStyle val="lineMarker"/>
        <c:varyColors val="0"/>
        <c:ser>
          <c:idx val="1"/>
          <c:order val="1"/>
          <c:tx>
            <c:strRef>
              <c:f>'F 4.1e'!$C$4</c:f>
              <c:strCache>
                <c:ptCount val="1"/>
                <c:pt idx="0">
                  <c:v>Prosent av departementets totale bevilgninger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'F 4.1e'!$A$5:$A$19</c:f>
              <c:strCache>
                <c:ptCount val="15"/>
                <c:pt idx="0">
                  <c:v>KD</c:v>
                </c:pt>
                <c:pt idx="1">
                  <c:v>HOD</c:v>
                </c:pt>
                <c:pt idx="2">
                  <c:v>NFD</c:v>
                </c:pt>
                <c:pt idx="3">
                  <c:v>KDD</c:v>
                </c:pt>
                <c:pt idx="4">
                  <c:v>UD</c:v>
                </c:pt>
                <c:pt idx="5">
                  <c:v>KLD</c:v>
                </c:pt>
                <c:pt idx="6">
                  <c:v>FD</c:v>
                </c:pt>
                <c:pt idx="7">
                  <c:v>OED</c:v>
                </c:pt>
                <c:pt idx="8">
                  <c:v>LMD</c:v>
                </c:pt>
                <c:pt idx="9">
                  <c:v>AID</c:v>
                </c:pt>
                <c:pt idx="10">
                  <c:v>SD</c:v>
                </c:pt>
                <c:pt idx="11">
                  <c:v>KUD</c:v>
                </c:pt>
                <c:pt idx="12">
                  <c:v>BFD</c:v>
                </c:pt>
                <c:pt idx="13">
                  <c:v>FIN</c:v>
                </c:pt>
                <c:pt idx="14">
                  <c:v>JD</c:v>
                </c:pt>
              </c:strCache>
            </c:strRef>
          </c:xVal>
          <c:yVal>
            <c:numRef>
              <c:f>'F 4.1e'!$C$5:$C$19</c:f>
              <c:numCache>
                <c:formatCode>0%</c:formatCode>
                <c:ptCount val="15"/>
                <c:pt idx="0">
                  <c:v>0.31693466998587094</c:v>
                </c:pt>
                <c:pt idx="1">
                  <c:v>2.7239742470536885E-2</c:v>
                </c:pt>
                <c:pt idx="2">
                  <c:v>0.24802955576606669</c:v>
                </c:pt>
                <c:pt idx="3">
                  <c:v>7.1374867683587709E-3</c:v>
                </c:pt>
                <c:pt idx="4">
                  <c:v>3.4336261390690417E-2</c:v>
                </c:pt>
                <c:pt idx="5">
                  <c:v>5.8333333333333334E-2</c:v>
                </c:pt>
                <c:pt idx="6">
                  <c:v>1.7148585901224145E-2</c:v>
                </c:pt>
                <c:pt idx="7">
                  <c:v>1.7518839015553029E-2</c:v>
                </c:pt>
                <c:pt idx="8">
                  <c:v>3.0227041680786174E-2</c:v>
                </c:pt>
                <c:pt idx="9">
                  <c:v>7.2024579017175095E-3</c:v>
                </c:pt>
                <c:pt idx="10">
                  <c:v>4.2672709958171103E-3</c:v>
                </c:pt>
                <c:pt idx="11">
                  <c:v>1.4968139246461103E-2</c:v>
                </c:pt>
                <c:pt idx="12">
                  <c:v>6.0589593805189515E-3</c:v>
                </c:pt>
                <c:pt idx="13">
                  <c:v>2.5774740754061021E-3</c:v>
                </c:pt>
                <c:pt idx="14">
                  <c:v>3.3007385402483804E-3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1D-4B6E-B8A0-860E98A5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199327"/>
        <c:axId val="1080687039"/>
      </c:scatterChart>
      <c:catAx>
        <c:axId val="1070858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>
                    <a:solidFill>
                      <a:sysClr val="windowText" lastClr="000000"/>
                    </a:solidFill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9.2040113482924457E-2"/>
              <c:y val="1.71971496437054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349743"/>
        <c:crosses val="autoZero"/>
        <c:auto val="1"/>
        <c:lblAlgn val="ctr"/>
        <c:lblOffset val="100"/>
        <c:noMultiLvlLbl val="0"/>
      </c:catAx>
      <c:valAx>
        <c:axId val="107034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858623"/>
        <c:crosses val="autoZero"/>
        <c:crossBetween val="between"/>
      </c:valAx>
      <c:valAx>
        <c:axId val="10806870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5199327"/>
        <c:crosses val="max"/>
        <c:crossBetween val="midCat"/>
      </c:valAx>
      <c:valAx>
        <c:axId val="90519932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86987037037037052"/>
              <c:y val="2.35312747426761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08068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554807094199935"/>
          <c:y val="0.1330166270783848"/>
          <c:w val="0.66358578732571727"/>
          <c:h val="5.726971776983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Realutvikling i sentrale</a:t>
            </a:r>
            <a:r>
              <a:rPr lang="nb-NO" baseline="0"/>
              <a:t> grunnfinansieringskilder. 2012=100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 4.2ab'!$B$16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 4.2ab'!$C$15:$N$15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 4.2ab'!$C$16:$N$16</c:f>
              <c:numCache>
                <c:formatCode>0</c:formatCode>
                <c:ptCount val="12"/>
                <c:pt idx="0">
                  <c:v>100</c:v>
                </c:pt>
                <c:pt idx="1">
                  <c:v>103.29850440483507</c:v>
                </c:pt>
                <c:pt idx="2">
                  <c:v>127.39192788363039</c:v>
                </c:pt>
                <c:pt idx="3">
                  <c:v>132.6982175783651</c:v>
                </c:pt>
                <c:pt idx="4">
                  <c:v>132.65724236836715</c:v>
                </c:pt>
                <c:pt idx="5">
                  <c:v>139.74595369801273</c:v>
                </c:pt>
                <c:pt idx="6">
                  <c:v>142.11083794304449</c:v>
                </c:pt>
                <c:pt idx="7">
                  <c:v>148.24830977258759</c:v>
                </c:pt>
                <c:pt idx="8">
                  <c:v>152.2843679573858</c:v>
                </c:pt>
                <c:pt idx="9">
                  <c:v>162.32329440688386</c:v>
                </c:pt>
                <c:pt idx="10">
                  <c:v>171.82954312640859</c:v>
                </c:pt>
                <c:pt idx="11">
                  <c:v>176.78754353616068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F-46EC-93A3-0DBDD3DCCF43}"/>
            </c:ext>
          </c:extLst>
        </c:ser>
        <c:ser>
          <c:idx val="1"/>
          <c:order val="1"/>
          <c:tx>
            <c:strRef>
              <c:f>'F 4.2ab'!$B$17</c:f>
              <c:strCache>
                <c:ptCount val="1"/>
                <c:pt idx="0">
                  <c:v>Instituttsektor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 4.2ab'!$C$15:$N$15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 4.2ab'!$C$17:$N$17</c:f>
              <c:numCache>
                <c:formatCode>0</c:formatCode>
                <c:ptCount val="12"/>
                <c:pt idx="0">
                  <c:v>100</c:v>
                </c:pt>
                <c:pt idx="1">
                  <c:v>101.87964633056504</c:v>
                </c:pt>
                <c:pt idx="2">
                  <c:v>110.78958021668417</c:v>
                </c:pt>
                <c:pt idx="3">
                  <c:v>109.58176614301505</c:v>
                </c:pt>
                <c:pt idx="4">
                  <c:v>113.73748020893687</c:v>
                </c:pt>
                <c:pt idx="5">
                  <c:v>113.93300658418663</c:v>
                </c:pt>
                <c:pt idx="6">
                  <c:v>113.15982464907513</c:v>
                </c:pt>
                <c:pt idx="7">
                  <c:v>120.29421376933779</c:v>
                </c:pt>
                <c:pt idx="8">
                  <c:v>121.98738986614111</c:v>
                </c:pt>
                <c:pt idx="9">
                  <c:v>133.9564994887877</c:v>
                </c:pt>
                <c:pt idx="10">
                  <c:v>138.24686370981908</c:v>
                </c:pt>
                <c:pt idx="11">
                  <c:v>141.64312471288636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F-46EC-93A3-0DBDD3DCCF43}"/>
            </c:ext>
          </c:extLst>
        </c:ser>
        <c:ser>
          <c:idx val="2"/>
          <c:order val="2"/>
          <c:tx>
            <c:strRef>
              <c:f>'F 4.2ab'!$B$18</c:f>
              <c:strCache>
                <c:ptCount val="1"/>
                <c:pt idx="0">
                  <c:v>UoH-sektor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 4.2ab'!$C$15:$N$15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 4.2ab'!$C$18:$N$18</c:f>
              <c:numCache>
                <c:formatCode>0</c:formatCode>
                <c:ptCount val="12"/>
                <c:pt idx="0">
                  <c:v>100</c:v>
                </c:pt>
                <c:pt idx="1">
                  <c:v>105.56552985008891</c:v>
                </c:pt>
                <c:pt idx="2">
                  <c:v>112.27757840688665</c:v>
                </c:pt>
                <c:pt idx="3">
                  <c:v>119.05155422278743</c:v>
                </c:pt>
                <c:pt idx="4">
                  <c:v>125.05655103001649</c:v>
                </c:pt>
                <c:pt idx="5">
                  <c:v>131.98246425488074</c:v>
                </c:pt>
                <c:pt idx="6">
                  <c:v>137.30666371041147</c:v>
                </c:pt>
                <c:pt idx="7">
                  <c:v>142.64362811628661</c:v>
                </c:pt>
                <c:pt idx="8">
                  <c:v>147.91055779459683</c:v>
                </c:pt>
                <c:pt idx="9">
                  <c:v>156.05561961030637</c:v>
                </c:pt>
                <c:pt idx="10">
                  <c:v>158.84464626099273</c:v>
                </c:pt>
                <c:pt idx="11">
                  <c:v>164.06986176823776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F-46EC-93A3-0DBDD3DCC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140255"/>
        <c:axId val="213414841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'F 4.2ab'!$B$19</c15:sqref>
                        </c15:formulaRef>
                      </c:ext>
                    </c:extLst>
                    <c:strCache>
                      <c:ptCount val="1"/>
                      <c:pt idx="0">
                        <c:v>Forskningsrådet totalt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 4.2ab'!$C$15:$N$15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 4.2ab'!$C$19:$N$19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100</c:v>
                      </c:pt>
                      <c:pt idx="1">
                        <c:v>103</c:v>
                      </c:pt>
                      <c:pt idx="2">
                        <c:v>112.9047302497934</c:v>
                      </c:pt>
                      <c:pt idx="3">
                        <c:v>121.54800057888117</c:v>
                      </c:pt>
                      <c:pt idx="4">
                        <c:v>135.11207687473066</c:v>
                      </c:pt>
                      <c:pt idx="5">
                        <c:v>138.7334110379461</c:v>
                      </c:pt>
                      <c:pt idx="6">
                        <c:v>152.21786673006903</c:v>
                      </c:pt>
                      <c:pt idx="7">
                        <c:v>155.33611276469441</c:v>
                      </c:pt>
                      <c:pt idx="8">
                        <c:v>150.8167970421035</c:v>
                      </c:pt>
                      <c:pt idx="9">
                        <c:v>151.25833897194033</c:v>
                      </c:pt>
                      <c:pt idx="10">
                        <c:v>160.17811762078111</c:v>
                      </c:pt>
                      <c:pt idx="11">
                        <c:v>160.13737740963174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BDF-46EC-93A3-0DBDD3DCCF43}"/>
                  </c:ext>
                </c:extLst>
              </c15:ser>
            </c15:filteredLineSeries>
          </c:ext>
        </c:extLst>
      </c:lineChart>
      <c:catAx>
        <c:axId val="21341402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4148415"/>
        <c:crosses val="autoZero"/>
        <c:auto val="1"/>
        <c:lblAlgn val="ctr"/>
        <c:lblOffset val="100"/>
        <c:noMultiLvlLbl val="0"/>
      </c:catAx>
      <c:valAx>
        <c:axId val="213414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3414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 4.2ab'!$C$47</c:f>
              <c:strCache>
                <c:ptCount val="1"/>
                <c:pt idx="0">
                  <c:v>Mill. kr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0D-47C6-878B-7D00746D74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0D-47C6-878B-7D00746D74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0D-47C6-878B-7D00746D74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0D-47C6-878B-7D00746D74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0D-47C6-878B-7D00746D74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0D-47C6-878B-7D00746D74EE}"/>
              </c:ext>
            </c:extLst>
          </c:dPt>
          <c:cat>
            <c:strRef>
              <c:f>'F 4.2ab'!$B$48:$B$53</c:f>
              <c:strCache>
                <c:ptCount val="6"/>
                <c:pt idx="0">
                  <c:v>Institutter underlagt retningslinjer for statlig grunnbevilgning</c:v>
                </c:pt>
                <c:pt idx="1">
                  <c:v>Retur-EU</c:v>
                </c:pt>
                <c:pt idx="2">
                  <c:v>Øvrige institutter med FoU*</c:v>
                </c:pt>
                <c:pt idx="3">
                  <c:v>Universiteter og høgskoler</c:v>
                </c:pt>
                <c:pt idx="4">
                  <c:v>Helseforetak, øremerket tilskudd</c:v>
                </c:pt>
                <c:pt idx="5">
                  <c:v>Helseforetak, del av rammebevilgningen</c:v>
                </c:pt>
              </c:strCache>
            </c:strRef>
          </c:cat>
          <c:val>
            <c:numRef>
              <c:f>'F 4.2ab'!$C$48:$C$53</c:f>
              <c:numCache>
                <c:formatCode>#,##0</c:formatCode>
                <c:ptCount val="6"/>
                <c:pt idx="0">
                  <c:v>1300</c:v>
                </c:pt>
                <c:pt idx="1">
                  <c:v>500</c:v>
                </c:pt>
                <c:pt idx="2">
                  <c:v>1820</c:v>
                </c:pt>
                <c:pt idx="3">
                  <c:v>14620</c:v>
                </c:pt>
                <c:pt idx="4">
                  <c:v>860</c:v>
                </c:pt>
                <c:pt idx="5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0D-47C6-878B-7D00746D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 4.4a'!$C$4</c:f>
              <c:strCache>
                <c:ptCount val="1"/>
                <c:pt idx="0">
                  <c:v>Fireårsundersøkelsen (avsluttet i 2017)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4.4a'!$C$5:$C$14</c:f>
              <c:numCache>
                <c:formatCode>0%</c:formatCode>
                <c:ptCount val="10"/>
                <c:pt idx="0">
                  <c:v>0.06</c:v>
                </c:pt>
                <c:pt idx="1">
                  <c:v>0.17</c:v>
                </c:pt>
                <c:pt idx="2">
                  <c:v>0.04</c:v>
                </c:pt>
                <c:pt idx="3">
                  <c:v>0.23</c:v>
                </c:pt>
                <c:pt idx="4">
                  <c:v>0.24</c:v>
                </c:pt>
                <c:pt idx="5">
                  <c:v>0.21</c:v>
                </c:pt>
                <c:pt idx="6">
                  <c:v>0.26</c:v>
                </c:pt>
                <c:pt idx="7">
                  <c:v>0.25</c:v>
                </c:pt>
                <c:pt idx="8">
                  <c:v>0.19</c:v>
                </c:pt>
                <c:pt idx="9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4-4EAB-A7A2-B7AA08DFA5D1}"/>
            </c:ext>
          </c:extLst>
        </c:ser>
        <c:ser>
          <c:idx val="1"/>
          <c:order val="1"/>
          <c:tx>
            <c:strRef>
              <c:f>'F 4.4a'!$D$4</c:f>
              <c:strCache>
                <c:ptCount val="1"/>
                <c:pt idx="0">
                  <c:v>Fireårsundersøkelsen (avsluttet i 2018)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4.4a'!$D$5:$D$14</c:f>
              <c:numCache>
                <c:formatCode>0%</c:formatCode>
                <c:ptCount val="10"/>
                <c:pt idx="0">
                  <c:v>8.6999999999999994E-2</c:v>
                </c:pt>
                <c:pt idx="1">
                  <c:v>0.11600000000000001</c:v>
                </c:pt>
                <c:pt idx="2">
                  <c:v>2.9000000000000001E-2</c:v>
                </c:pt>
                <c:pt idx="3">
                  <c:v>0.11600000000000001</c:v>
                </c:pt>
                <c:pt idx="4">
                  <c:v>0.188</c:v>
                </c:pt>
                <c:pt idx="5">
                  <c:v>0.159</c:v>
                </c:pt>
                <c:pt idx="6">
                  <c:v>0.217</c:v>
                </c:pt>
                <c:pt idx="7">
                  <c:v>0.28999999999999998</c:v>
                </c:pt>
                <c:pt idx="8">
                  <c:v>0.31900000000000001</c:v>
                </c:pt>
                <c:pt idx="9">
                  <c:v>0.49299999999999999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4-4EAB-A7A2-B7AA08DFA5D1}"/>
            </c:ext>
          </c:extLst>
        </c:ser>
        <c:ser>
          <c:idx val="2"/>
          <c:order val="2"/>
          <c:tx>
            <c:strRef>
              <c:f>'F 4.4a'!$E$4</c:f>
              <c:strCache>
                <c:ptCount val="1"/>
                <c:pt idx="0">
                  <c:v>Ettårsundersøkelsen (avsluttet i 2021)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4.4a'!$E$5:$E$14</c:f>
              <c:numCache>
                <c:formatCode>0%</c:formatCode>
                <c:ptCount val="10"/>
                <c:pt idx="0">
                  <c:v>7.0999999999999994E-2</c:v>
                </c:pt>
                <c:pt idx="1">
                  <c:v>0.16200000000000001</c:v>
                </c:pt>
                <c:pt idx="2">
                  <c:v>7.0999999999999994E-2</c:v>
                </c:pt>
                <c:pt idx="3">
                  <c:v>0.152</c:v>
                </c:pt>
                <c:pt idx="4">
                  <c:v>0.20200000000000001</c:v>
                </c:pt>
                <c:pt idx="5">
                  <c:v>0.27300000000000002</c:v>
                </c:pt>
                <c:pt idx="6">
                  <c:v>0.26300000000000001</c:v>
                </c:pt>
                <c:pt idx="7">
                  <c:v>0.374</c:v>
                </c:pt>
                <c:pt idx="8">
                  <c:v>0.27300000000000002</c:v>
                </c:pt>
                <c:pt idx="9">
                  <c:v>0.55600000000000005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4-4EAB-A7A2-B7AA08DFA5D1}"/>
            </c:ext>
          </c:extLst>
        </c:ser>
        <c:ser>
          <c:idx val="3"/>
          <c:order val="3"/>
          <c:tx>
            <c:strRef>
              <c:f>'F 4.4a'!$F$4</c:f>
              <c:strCache>
                <c:ptCount val="1"/>
                <c:pt idx="0">
                  <c:v>Ettårsundersøkelsen (avsluttet i 2022)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 4.4a'!$B$5:$B$14</c:f>
              <c:strCache>
                <c:ptCount val="10"/>
                <c:pt idx="0">
                  <c:v>Reduserte utgifter i offentlig sektor</c:v>
                </c:pt>
                <c:pt idx="1">
                  <c:v>Mer miljøvennlige og/eller effektive transportsystemer</c:v>
                </c:pt>
                <c:pt idx="2">
                  <c:v>Bedre offentlige tjenester</c:v>
                </c:pt>
                <c:pt idx="3">
                  <c:v>Tilpasning til klimaendringer</c:v>
                </c:pt>
                <c:pt idx="4">
                  <c:v>Bedre helse / livskvalitet</c:v>
                </c:pt>
                <c:pt idx="5">
                  <c:v>Økt sikkerhet / forebygging av ulykker</c:v>
                </c:pt>
                <c:pt idx="6">
                  <c:v>Mer miljøvennlige og/eller effektive energisystemer</c:v>
                </c:pt>
                <c:pt idx="7">
                  <c:v>Reduksjon i utslipp av klimagasser</c:v>
                </c:pt>
                <c:pt idx="8">
                  <c:v>Sikrere eller mer bærekraftig forvaltning av ressurser og økosystemer</c:v>
                </c:pt>
                <c:pt idx="9">
                  <c:v>Mer effektiv bruk eller gjenbruk av ressurser</c:v>
                </c:pt>
              </c:strCache>
            </c:strRef>
          </c:cat>
          <c:val>
            <c:numRef>
              <c:f>'F 4.4a'!$F$5:$F$14</c:f>
              <c:numCache>
                <c:formatCode>0%</c:formatCode>
                <c:ptCount val="10"/>
                <c:pt idx="0">
                  <c:v>6.5000000000000002E-2</c:v>
                </c:pt>
                <c:pt idx="1">
                  <c:v>0.10299999999999999</c:v>
                </c:pt>
                <c:pt idx="2">
                  <c:v>0.112</c:v>
                </c:pt>
                <c:pt idx="3">
                  <c:v>0.16800000000000001</c:v>
                </c:pt>
                <c:pt idx="4">
                  <c:v>0.215</c:v>
                </c:pt>
                <c:pt idx="5">
                  <c:v>0.224</c:v>
                </c:pt>
                <c:pt idx="6">
                  <c:v>0.224</c:v>
                </c:pt>
                <c:pt idx="7">
                  <c:v>0.32700000000000001</c:v>
                </c:pt>
                <c:pt idx="8">
                  <c:v>0.35499999999999998</c:v>
                </c:pt>
                <c:pt idx="9">
                  <c:v>0.51400000000000001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74-4EAB-A7A2-B7AA08DFA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1179328"/>
        <c:axId val="881176928"/>
      </c:barChart>
      <c:catAx>
        <c:axId val="88117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1176928"/>
        <c:crosses val="autoZero"/>
        <c:auto val="1"/>
        <c:lblAlgn val="ctr"/>
        <c:lblOffset val="100"/>
        <c:noMultiLvlLbl val="0"/>
      </c:catAx>
      <c:valAx>
        <c:axId val="88117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117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3570731707317075E-2"/>
          <c:w val="0.98934617385030954"/>
          <c:h val="0.9164292682926829"/>
        </c:manualLayout>
      </c:layout>
      <c:radarChart>
        <c:radarStyle val="marker"/>
        <c:varyColors val="0"/>
        <c:ser>
          <c:idx val="3"/>
          <c:order val="0"/>
          <c:tx>
            <c:strRef>
              <c:f>'F 4.5a,b,c,e'!$D$27</c:f>
              <c:strCache>
                <c:ptCount val="1"/>
                <c:pt idx="0">
                  <c:v>NFR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1FA138"/>
              </a:solidFill>
              <a:ln w="12700">
                <a:solidFill>
                  <a:srgbClr val="1FA138"/>
                </a:solidFill>
                <a:prstDash val="solid"/>
              </a:ln>
            </c:spPr>
          </c:marker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4.5a,b,c,e'!$E$28:$E$38</c:f>
              <c:numCache>
                <c:formatCode>0.0\ %</c:formatCode>
                <c:ptCount val="11"/>
                <c:pt idx="0">
                  <c:v>0.26095060577819196</c:v>
                </c:pt>
                <c:pt idx="1">
                  <c:v>0.14445479962721341</c:v>
                </c:pt>
                <c:pt idx="2">
                  <c:v>3.7278657968313138E-2</c:v>
                </c:pt>
                <c:pt idx="3">
                  <c:v>6.1509785647716683E-2</c:v>
                </c:pt>
                <c:pt idx="4">
                  <c:v>5.0326188257222737E-2</c:v>
                </c:pt>
                <c:pt idx="5">
                  <c:v>0.11742777260018639</c:v>
                </c:pt>
                <c:pt idx="6">
                  <c:v>9.1332712022367188E-2</c:v>
                </c:pt>
                <c:pt idx="7">
                  <c:v>5.1258154706430567E-2</c:v>
                </c:pt>
                <c:pt idx="8">
                  <c:v>0.12022367194780988</c:v>
                </c:pt>
                <c:pt idx="9">
                  <c:v>3.7278657968313138E-2</c:v>
                </c:pt>
                <c:pt idx="10">
                  <c:v>2.7958993476234855E-2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E-44DB-965A-441BAF41964A}"/>
            </c:ext>
          </c:extLst>
        </c:ser>
        <c:ser>
          <c:idx val="5"/>
          <c:order val="1"/>
          <c:tx>
            <c:strRef>
              <c:f>'F 4.5a,b,c,e'!$F$27</c:f>
              <c:strCache>
                <c:ptCount val="1"/>
                <c:pt idx="0">
                  <c:v>SKF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5444"/>
              </a:solidFill>
              <a:ln w="12700">
                <a:solidFill>
                  <a:srgbClr val="005444"/>
                </a:solidFill>
                <a:prstDash val="solid"/>
              </a:ln>
            </c:spPr>
          </c:marker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4.5a,b,c,e'!$G$28:$G$38</c:f>
              <c:numCache>
                <c:formatCode>0.0\ %</c:formatCode>
                <c:ptCount val="11"/>
                <c:pt idx="0">
                  <c:v>0.28267535454197013</c:v>
                </c:pt>
                <c:pt idx="1">
                  <c:v>0.16385588348026064</c:v>
                </c:pt>
                <c:pt idx="2">
                  <c:v>3.1812955155231887E-2</c:v>
                </c:pt>
                <c:pt idx="3">
                  <c:v>6.5159064775776154E-2</c:v>
                </c:pt>
                <c:pt idx="4">
                  <c:v>4.7144499808355694E-2</c:v>
                </c:pt>
                <c:pt idx="5">
                  <c:v>0.12265235722499042</c:v>
                </c:pt>
                <c:pt idx="6">
                  <c:v>0.10885396703717899</c:v>
                </c:pt>
                <c:pt idx="7">
                  <c:v>4.7719432732847837E-2</c:v>
                </c:pt>
                <c:pt idx="8">
                  <c:v>8.3748562667688764E-2</c:v>
                </c:pt>
                <c:pt idx="9">
                  <c:v>2.8171713300114986E-2</c:v>
                </c:pt>
                <c:pt idx="10">
                  <c:v>1.8014564967420467E-2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E-44DB-965A-441BAF41964A}"/>
            </c:ext>
          </c:extLst>
        </c:ser>
        <c:ser>
          <c:idx val="0"/>
          <c:order val="2"/>
          <c:tx>
            <c:strRef>
              <c:f>'F 4.5a,b,c,e'!$B$27</c:f>
              <c:strCache>
                <c:ptCount val="1"/>
                <c:pt idx="0">
                  <c:v>IN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95C7ED"/>
              </a:solidFill>
              <a:ln w="12700">
                <a:solidFill>
                  <a:srgbClr val="95C7ED"/>
                </a:solidFill>
                <a:prstDash val="solid"/>
              </a:ln>
            </c:spPr>
          </c:marker>
          <c:cat>
            <c:strRef>
              <c:f>'F 4.5a,b,c,e'!$A$28:$A$38</c:f>
              <c:strCache>
                <c:ptCount val="11"/>
                <c:pt idx="0">
                  <c:v>Oslo</c:v>
                </c:pt>
                <c:pt idx="1">
                  <c:v>Viken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Møre og Romsdal</c:v>
                </c:pt>
                <c:pt idx="7">
                  <c:v>Vestlandet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 4.5a,b,c,e'!$C$28:$C$38</c:f>
              <c:numCache>
                <c:formatCode>0.0\ %</c:formatCode>
                <c:ptCount val="11"/>
                <c:pt idx="0">
                  <c:v>9.711286089238845E-2</c:v>
                </c:pt>
                <c:pt idx="1">
                  <c:v>0.10761154855643044</c:v>
                </c:pt>
                <c:pt idx="2">
                  <c:v>7.2615923009623801E-2</c:v>
                </c:pt>
                <c:pt idx="3">
                  <c:v>9.1863517060367453E-2</c:v>
                </c:pt>
                <c:pt idx="4">
                  <c:v>8.9238845144356954E-2</c:v>
                </c:pt>
                <c:pt idx="5">
                  <c:v>7.6115485564304461E-2</c:v>
                </c:pt>
                <c:pt idx="6">
                  <c:v>0.10323709536307961</c:v>
                </c:pt>
                <c:pt idx="7">
                  <c:v>6.0367454068241469E-2</c:v>
                </c:pt>
                <c:pt idx="8">
                  <c:v>0.14610673665791776</c:v>
                </c:pt>
                <c:pt idx="9">
                  <c:v>5.8617672790901139E-2</c:v>
                </c:pt>
                <c:pt idx="10">
                  <c:v>9.711286089238845E-2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E-44DB-965A-441BAF41964A}"/>
            </c:ext>
          </c:extLst>
        </c:ser>
        <c:ser>
          <c:idx val="1"/>
          <c:order val="3"/>
          <c:tx>
            <c:strRef>
              <c:f>'F 4.5a,b,c,e'!$H$27</c:f>
              <c:strCache>
                <c:ptCount val="1"/>
                <c:pt idx="0">
                  <c:v>Siva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0063AF"/>
              </a:solidFill>
              <a:ln w="12700">
                <a:solidFill>
                  <a:srgbClr val="0063AF"/>
                </a:solidFill>
                <a:prstDash val="solid"/>
              </a:ln>
            </c:spPr>
          </c:marker>
          <c:val>
            <c:numRef>
              <c:f>'F 4.5a,b,c,e'!$I$28:$I$38</c:f>
              <c:numCache>
                <c:formatCode>0.0\ %</c:formatCode>
                <c:ptCount val="11"/>
                <c:pt idx="0">
                  <c:v>5.9106334841628957E-2</c:v>
                </c:pt>
                <c:pt idx="1">
                  <c:v>9.6719457013574664E-2</c:v>
                </c:pt>
                <c:pt idx="2">
                  <c:v>0.10520361990950226</c:v>
                </c:pt>
                <c:pt idx="3">
                  <c:v>5.7975113122171948E-2</c:v>
                </c:pt>
                <c:pt idx="4">
                  <c:v>4.6662895927601811E-2</c:v>
                </c:pt>
                <c:pt idx="5">
                  <c:v>8.8800904977375569E-2</c:v>
                </c:pt>
                <c:pt idx="6">
                  <c:v>0.14055429864253394</c:v>
                </c:pt>
                <c:pt idx="7">
                  <c:v>7.4377828054298642E-2</c:v>
                </c:pt>
                <c:pt idx="8">
                  <c:v>0.13574660633484162</c:v>
                </c:pt>
                <c:pt idx="9">
                  <c:v>6.5328054298642538E-2</c:v>
                </c:pt>
                <c:pt idx="10">
                  <c:v>0.12697963800904977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E-44DB-965A-441BAF41964A}"/>
            </c:ext>
          </c:extLst>
        </c:ser>
        <c:ser>
          <c:idx val="4"/>
          <c:order val="4"/>
          <c:tx>
            <c:strRef>
              <c:f>'F 4.5a,b,c,e'!$L$27</c:f>
              <c:strCache>
                <c:ptCount val="1"/>
                <c:pt idx="0">
                  <c:v>RFF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D8BE00"/>
              </a:solidFill>
              <a:ln w="12700">
                <a:solidFill>
                  <a:srgbClr val="D8BE00"/>
                </a:solidFill>
                <a:prstDash val="solid"/>
              </a:ln>
            </c:spPr>
          </c:marker>
          <c:val>
            <c:numRef>
              <c:f>'F 4.5a,b,c,e'!$M$28:$M$38</c:f>
              <c:numCache>
                <c:formatCode>0.0\ %</c:formatCode>
                <c:ptCount val="11"/>
                <c:pt idx="0">
                  <c:v>0.13492063492063491</c:v>
                </c:pt>
                <c:pt idx="1">
                  <c:v>0.1388888888888889</c:v>
                </c:pt>
                <c:pt idx="2">
                  <c:v>8.3333333333333329E-2</c:v>
                </c:pt>
                <c:pt idx="3">
                  <c:v>5.5555555555555552E-2</c:v>
                </c:pt>
                <c:pt idx="4">
                  <c:v>4.7619047619047616E-2</c:v>
                </c:pt>
                <c:pt idx="5">
                  <c:v>8.7301587301587297E-2</c:v>
                </c:pt>
                <c:pt idx="6">
                  <c:v>7.5396825396825393E-2</c:v>
                </c:pt>
                <c:pt idx="7">
                  <c:v>0.14285714285714285</c:v>
                </c:pt>
                <c:pt idx="8">
                  <c:v>7.1428571428571425E-2</c:v>
                </c:pt>
                <c:pt idx="9">
                  <c:v>8.3333333333333329E-2</c:v>
                </c:pt>
                <c:pt idx="10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E-44DB-965A-441BAF41964A}"/>
            </c:ext>
          </c:extLst>
        </c:ser>
        <c:ser>
          <c:idx val="2"/>
          <c:order val="5"/>
          <c:tx>
            <c:strRef>
              <c:f>'F 4.5a,b,c,e'!$J$27</c:f>
              <c:strCache>
                <c:ptCount val="1"/>
                <c:pt idx="0">
                  <c:v>EU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solidFill>
                <a:srgbClr val="462512"/>
              </a:solidFill>
              <a:ln w="12700">
                <a:solidFill>
                  <a:srgbClr val="462512"/>
                </a:solidFill>
                <a:prstDash val="solid"/>
              </a:ln>
            </c:spPr>
          </c:marker>
          <c:val>
            <c:numRef>
              <c:f>'F 4.5a,b,c,e'!$K$28:$K$38</c:f>
              <c:numCache>
                <c:formatCode>0.0\ %</c:formatCode>
                <c:ptCount val="11"/>
                <c:pt idx="0">
                  <c:v>0.26589595375722541</c:v>
                </c:pt>
                <c:pt idx="1">
                  <c:v>0.18497109826589594</c:v>
                </c:pt>
                <c:pt idx="2">
                  <c:v>2.6011560693641619E-2</c:v>
                </c:pt>
                <c:pt idx="3">
                  <c:v>6.358381502890173E-2</c:v>
                </c:pt>
                <c:pt idx="4">
                  <c:v>4.3352601156069363E-2</c:v>
                </c:pt>
                <c:pt idx="5">
                  <c:v>0.11560693641618497</c:v>
                </c:pt>
                <c:pt idx="6">
                  <c:v>0.11849710982658959</c:v>
                </c:pt>
                <c:pt idx="7">
                  <c:v>2.023121387283237E-2</c:v>
                </c:pt>
                <c:pt idx="8">
                  <c:v>9.2485549132947972E-2</c:v>
                </c:pt>
                <c:pt idx="9">
                  <c:v>4.046242774566474E-2</c:v>
                </c:pt>
                <c:pt idx="10">
                  <c:v>2.8901734104046242E-2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E-44DB-965A-441BAF419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27360"/>
        <c:axId val="84529536"/>
      </c:radarChart>
      <c:catAx>
        <c:axId val="845273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12700">
            <a:solidFill>
              <a:srgbClr val="D9D9D9"/>
            </a:solidFill>
          </a:ln>
        </c:spPr>
        <c:crossAx val="84529536"/>
        <c:crosses val="autoZero"/>
        <c:auto val="1"/>
        <c:lblAlgn val="ctr"/>
        <c:lblOffset val="100"/>
        <c:noMultiLvlLbl val="0"/>
      </c:catAx>
      <c:valAx>
        <c:axId val="84529536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7360"/>
        <c:crosses val="autoZero"/>
        <c:crossBetween val="between"/>
        <c:majorUnit val="8.0000000000000016E-2"/>
      </c:valAx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4</xdr:row>
      <xdr:rowOff>209550</xdr:rowOff>
    </xdr:from>
    <xdr:to>
      <xdr:col>14</xdr:col>
      <xdr:colOff>390524</xdr:colOff>
      <xdr:row>26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BE882E6-EA2B-4072-8705-5DEBB2979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784860</xdr:colOff>
      <xdr:row>13</xdr:row>
      <xdr:rowOff>15240</xdr:rowOff>
    </xdr:from>
    <xdr:to>
      <xdr:col>17</xdr:col>
      <xdr:colOff>187933</xdr:colOff>
      <xdr:row>24</xdr:row>
      <xdr:rowOff>160020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E514F8C-0052-4643-B22F-E8E5334A4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7180" y="2392680"/>
          <a:ext cx="5742913" cy="21564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182879</xdr:colOff>
      <xdr:row>12</xdr:row>
      <xdr:rowOff>118886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D2A5BBD-1897-45F2-A735-1ADE328EF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182880"/>
          <a:ext cx="5730239" cy="21305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1</xdr:rowOff>
    </xdr:from>
    <xdr:to>
      <xdr:col>20</xdr:col>
      <xdr:colOff>85307</xdr:colOff>
      <xdr:row>24</xdr:row>
      <xdr:rowOff>129541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1B8780B-45D3-402C-9358-F5911917A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4720" y="2560321"/>
          <a:ext cx="4840187" cy="1958340"/>
        </a:xfrm>
        <a:prstGeom prst="rect">
          <a:avLst/>
        </a:prstGeom>
      </xdr:spPr>
    </xdr:pic>
    <xdr:clientData/>
  </xdr:twoCellAnchor>
  <xdr:twoCellAnchor editAs="oneCell">
    <xdr:from>
      <xdr:col>14</xdr:col>
      <xdr:colOff>1</xdr:colOff>
      <xdr:row>1</xdr:row>
      <xdr:rowOff>1</xdr:rowOff>
    </xdr:from>
    <xdr:to>
      <xdr:col>20</xdr:col>
      <xdr:colOff>91441</xdr:colOff>
      <xdr:row>12</xdr:row>
      <xdr:rowOff>58885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D27D86-9C84-4D33-B2D3-EFF2717A1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4721" y="182881"/>
          <a:ext cx="4846320" cy="20705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414020</xdr:colOff>
      <xdr:row>17</xdr:row>
      <xdr:rowOff>29210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AB71D6-9D93-42A1-BB06-D4B05A1A5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40822</xdr:colOff>
      <xdr:row>62</xdr:row>
      <xdr:rowOff>188458</xdr:rowOff>
    </xdr:from>
    <xdr:to>
      <xdr:col>20</xdr:col>
      <xdr:colOff>667122</xdr:colOff>
      <xdr:row>93</xdr:row>
      <xdr:rowOff>173182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AF992-E47B-4EE1-B6EA-9F44DC065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45582</xdr:colOff>
      <xdr:row>32</xdr:row>
      <xdr:rowOff>90487</xdr:rowOff>
    </xdr:from>
    <xdr:to>
      <xdr:col>20</xdr:col>
      <xdr:colOff>671882</xdr:colOff>
      <xdr:row>58</xdr:row>
      <xdr:rowOff>173181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D79C6D-EA68-44A7-AE0F-E7816D0DF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719014</xdr:colOff>
      <xdr:row>0</xdr:row>
      <xdr:rowOff>228228</xdr:rowOff>
    </xdr:from>
    <xdr:to>
      <xdr:col>20</xdr:col>
      <xdr:colOff>555605</xdr:colOff>
      <xdr:row>26</xdr:row>
      <xdr:rowOff>41563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6CE549-5A43-4300-AFAE-284AAFA07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747238</xdr:colOff>
      <xdr:row>86</xdr:row>
      <xdr:rowOff>91311</xdr:rowOff>
    </xdr:from>
    <xdr:to>
      <xdr:col>32</xdr:col>
      <xdr:colOff>571500</xdr:colOff>
      <xdr:row>113</xdr:row>
      <xdr:rowOff>86591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38ABD11-F330-45D1-BA79-CFA04E6DD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21</xdr:col>
      <xdr:colOff>40821</xdr:colOff>
      <xdr:row>1</xdr:row>
      <xdr:rowOff>13888</xdr:rowOff>
    </xdr:from>
    <xdr:to>
      <xdr:col>28</xdr:col>
      <xdr:colOff>667121</xdr:colOff>
      <xdr:row>22</xdr:row>
      <xdr:rowOff>21028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D330EF4-7AB8-4817-AEB9-27B28AD25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29993</xdr:colOff>
      <xdr:row>32</xdr:row>
      <xdr:rowOff>24456</xdr:rowOff>
    </xdr:from>
    <xdr:to>
      <xdr:col>28</xdr:col>
      <xdr:colOff>656293</xdr:colOff>
      <xdr:row>53</xdr:row>
      <xdr:rowOff>137307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F4DD36B6-DACC-46A7-8603-E2B657473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14843</xdr:colOff>
      <xdr:row>61</xdr:row>
      <xdr:rowOff>7223</xdr:rowOff>
    </xdr:from>
    <xdr:to>
      <xdr:col>28</xdr:col>
      <xdr:colOff>641143</xdr:colOff>
      <xdr:row>82</xdr:row>
      <xdr:rowOff>122464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C2B14DE8-E8AB-4B01-BE27-AFC514818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4</xdr:row>
      <xdr:rowOff>158115</xdr:rowOff>
    </xdr:from>
    <xdr:to>
      <xdr:col>10</xdr:col>
      <xdr:colOff>295275</xdr:colOff>
      <xdr:row>21</xdr:row>
      <xdr:rowOff>43815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0FFC3-9C4D-4BA7-97A9-BEB1154D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</xdr:row>
      <xdr:rowOff>91440</xdr:rowOff>
    </xdr:from>
    <xdr:to>
      <xdr:col>10</xdr:col>
      <xdr:colOff>693420</xdr:colOff>
      <xdr:row>21</xdr:row>
      <xdr:rowOff>152400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1450DD6-4AF1-4A1D-9299-0C2714BD2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257174</xdr:colOff>
      <xdr:row>2</xdr:row>
      <xdr:rowOff>38101</xdr:rowOff>
    </xdr:from>
    <xdr:to>
      <xdr:col>18</xdr:col>
      <xdr:colOff>695324</xdr:colOff>
      <xdr:row>22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C139A7-1E87-4700-A6CE-6AE96B3E3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666476</xdr:colOff>
      <xdr:row>2</xdr:row>
      <xdr:rowOff>0</xdr:rowOff>
    </xdr:from>
    <xdr:to>
      <xdr:col>20</xdr:col>
      <xdr:colOff>727710</xdr:colOff>
      <xdr:row>19</xdr:row>
      <xdr:rowOff>163288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3A0FC-DD4D-4D79-8DB7-A8BF2BA6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4</xdr:row>
      <xdr:rowOff>9526</xdr:rowOff>
    </xdr:from>
    <xdr:to>
      <xdr:col>9</xdr:col>
      <xdr:colOff>361950</xdr:colOff>
      <xdr:row>23</xdr:row>
      <xdr:rowOff>57150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B183E53E-1C51-430B-9E99-E7B2618D8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446722</xdr:colOff>
      <xdr:row>4</xdr:row>
      <xdr:rowOff>175259</xdr:rowOff>
    </xdr:from>
    <xdr:to>
      <xdr:col>13</xdr:col>
      <xdr:colOff>83820</xdr:colOff>
      <xdr:row>21</xdr:row>
      <xdr:rowOff>121920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BECB7B-19DC-4B3D-9BC4-EF88E167A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108585</xdr:colOff>
      <xdr:row>3</xdr:row>
      <xdr:rowOff>160020</xdr:rowOff>
    </xdr:from>
    <xdr:to>
      <xdr:col>16</xdr:col>
      <xdr:colOff>222885</xdr:colOff>
      <xdr:row>24</xdr:row>
      <xdr:rowOff>81914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BB19E2-7495-4133-BFAE-3EFD805B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57150</xdr:rowOff>
    </xdr:from>
    <xdr:to>
      <xdr:col>16</xdr:col>
      <xdr:colOff>342900</xdr:colOff>
      <xdr:row>40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52BC7D-4AEA-4AC8-A076-401D74056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3</xdr:row>
      <xdr:rowOff>171449</xdr:rowOff>
    </xdr:from>
    <xdr:to>
      <xdr:col>13</xdr:col>
      <xdr:colOff>628650</xdr:colOff>
      <xdr:row>23</xdr:row>
      <xdr:rowOff>123824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D80447-40C5-4809-90B5-9ABEF54A4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622300</xdr:colOff>
      <xdr:row>4</xdr:row>
      <xdr:rowOff>128587</xdr:rowOff>
    </xdr:from>
    <xdr:to>
      <xdr:col>29</xdr:col>
      <xdr:colOff>333375</xdr:colOff>
      <xdr:row>38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D40264-D2E5-4E1C-A3D7-6B2CB2B10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638175</xdr:colOff>
      <xdr:row>39</xdr:row>
      <xdr:rowOff>15875</xdr:rowOff>
    </xdr:from>
    <xdr:to>
      <xdr:col>24</xdr:col>
      <xdr:colOff>104775</xdr:colOff>
      <xdr:row>58</xdr:row>
      <xdr:rowOff>187325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DBB18C-4C17-49BB-8E54-CE1767369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1</xdr:row>
      <xdr:rowOff>1</xdr:rowOff>
    </xdr:from>
    <xdr:to>
      <xdr:col>14</xdr:col>
      <xdr:colOff>685801</xdr:colOff>
      <xdr:row>12</xdr:row>
      <xdr:rowOff>146309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F958666-A54D-4DA5-93B2-58792ED7B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1" y="182881"/>
          <a:ext cx="3855720" cy="2157988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14</xdr:row>
      <xdr:rowOff>0</xdr:rowOff>
    </xdr:from>
    <xdr:to>
      <xdr:col>14</xdr:col>
      <xdr:colOff>708661</xdr:colOff>
      <xdr:row>26</xdr:row>
      <xdr:rowOff>135413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9E0684F-4DD5-402D-9FB8-43A26235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1" y="2560320"/>
          <a:ext cx="3878580" cy="232997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14</xdr:col>
      <xdr:colOff>713295</xdr:colOff>
      <xdr:row>39</xdr:row>
      <xdr:rowOff>60960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BD7ECEC-13EA-4337-BEC0-26AA0D2E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4937760"/>
          <a:ext cx="3883215" cy="225552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40</xdr:row>
      <xdr:rowOff>0</xdr:rowOff>
    </xdr:from>
    <xdr:to>
      <xdr:col>14</xdr:col>
      <xdr:colOff>723901</xdr:colOff>
      <xdr:row>51</xdr:row>
      <xdr:rowOff>177383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2D3B833-96C9-4B2D-A55E-2B754DED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801" y="7315200"/>
          <a:ext cx="3893820" cy="21890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</xdr:rowOff>
    </xdr:from>
    <xdr:to>
      <xdr:col>13</xdr:col>
      <xdr:colOff>594360</xdr:colOff>
      <xdr:row>12</xdr:row>
      <xdr:rowOff>117619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F71AA64-7DB1-4DC9-8302-794E98A2F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2320" y="182881"/>
          <a:ext cx="3764280" cy="21292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13</xdr:col>
      <xdr:colOff>617831</xdr:colOff>
      <xdr:row>26</xdr:row>
      <xdr:rowOff>91440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00ED7D5-351A-4EAB-8546-71A68CDE0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2320" y="2560320"/>
          <a:ext cx="3787751" cy="2286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17</xdr:col>
      <xdr:colOff>175260</xdr:colOff>
      <xdr:row>12</xdr:row>
      <xdr:rowOff>111987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215B20B-457A-4B9B-A70F-AB2F66A0A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9760" y="205740"/>
          <a:ext cx="4137660" cy="212366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15</xdr:row>
      <xdr:rowOff>0</xdr:rowOff>
    </xdr:from>
    <xdr:to>
      <xdr:col>17</xdr:col>
      <xdr:colOff>190501</xdr:colOff>
      <xdr:row>25</xdr:row>
      <xdr:rowOff>88403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A073B02-24D9-49E5-8AD9-1C46817E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9761" y="2788920"/>
          <a:ext cx="4152900" cy="19172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pebakken, Bo" refreshedDate="44855.606002893517" createdVersion="8" refreshedVersion="8" minRefreshableVersion="3" recordCount="118" xr:uid="{DB471050-AF79-4BD5-B533-47D5B8F32C03}">
  <cacheSource type="worksheet">
    <worksheetSource ref="A1:G119" sheet="F 4 Data 2012-2023"/>
  </cacheSource>
  <cacheFields count="10">
    <cacheField name="År" numFmtId="0">
      <sharedItems containsSemiMixedTypes="0" containsString="0" containsNumber="1" containsInteger="1" minValue="2012" maxValue="2023" count="12"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Kap" numFmtId="0">
      <sharedItems containsSemiMixedTypes="0" containsString="0" containsNumber="1" containsInteger="1" minValue="161" maxValue="1410"/>
    </cacheField>
    <cacheField name="Post" numFmtId="0">
      <sharedItems containsSemiMixedTypes="0" containsString="0" containsNumber="1" containsInteger="1" minValue="50" maxValue="78"/>
    </cacheField>
    <cacheField name="Tekst" numFmtId="0">
      <sharedItems/>
    </cacheField>
    <cacheField name="Totbev" numFmtId="1">
      <sharedItems containsSemiMixedTypes="0" containsString="0" containsNumber="1" minValue="13.8" maxValue="40600"/>
    </cacheField>
    <cacheField name="FoU" numFmtId="1">
      <sharedItems containsString="0" containsBlank="1" containsNumber="1" minValue="13.11" maxValue="13671.493823038547"/>
    </cacheField>
    <cacheField name="Kategori" numFmtId="0">
      <sharedItems containsSemiMixedTypes="0" containsString="0" containsNumber="1" containsInteger="1" minValue="1" maxValue="3"/>
    </cacheField>
    <cacheField name="Kat alfa" numFmtId="0">
      <sharedItems/>
    </cacheField>
    <cacheField name="Dep" numFmtId="0">
      <sharedItems/>
    </cacheField>
    <cacheField name="Sektor" numFmtId="0">
      <sharedItems count="3">
        <s v="Instituttsektor"/>
        <s v="UoH-sektor"/>
        <s v="Helseforeta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n v="165"/>
    <n v="70"/>
    <s v="CHR. MICHELSENS INSTITUTT"/>
    <n v="13.8"/>
    <n v="13.11"/>
    <n v="1"/>
    <s v="A"/>
    <s v="UD"/>
    <x v="0"/>
  </r>
  <r>
    <x v="0"/>
    <n v="260"/>
    <n v="50"/>
    <s v="STATLIGE LÆRESTEDER"/>
    <n v="25102.667000000001"/>
    <n v="7318.8478296154844"/>
    <n v="3"/>
    <s v="C"/>
    <s v="KD"/>
    <x v="1"/>
  </r>
  <r>
    <x v="0"/>
    <n v="260"/>
    <n v="70"/>
    <s v="PRIVATE LÆRESTEDER"/>
    <n v="984.39099999999996"/>
    <n v="187.91566999999998"/>
    <n v="3"/>
    <s v="C"/>
    <s v="KD"/>
    <x v="1"/>
  </r>
  <r>
    <x v="0"/>
    <n v="287"/>
    <n v="57"/>
    <s v="GRUNNBEVILGNINGER SAMFUNNSVITENSKAPELIGE INSTITUTTER"/>
    <n v="179.09299999999999"/>
    <n v="170.13835"/>
    <n v="1"/>
    <s v="A"/>
    <s v="KD"/>
    <x v="0"/>
  </r>
  <r>
    <x v="0"/>
    <n v="732"/>
    <n v="78"/>
    <s v="FORSKNING VED HELSEFORETAK"/>
    <n v="488.1"/>
    <n v="488.1"/>
    <n v="2"/>
    <s v="B"/>
    <s v="HOD"/>
    <x v="2"/>
  </r>
  <r>
    <x v="0"/>
    <n v="920"/>
    <n v="50"/>
    <s v="BASISBEVILGNING TEKNISK-INDUSTRIELLE INSTITUTTER"/>
    <n v="259.7"/>
    <n v="259.7"/>
    <n v="1"/>
    <s v="A"/>
    <s v="NHD"/>
    <x v="0"/>
  </r>
  <r>
    <x v="0"/>
    <n v="1023"/>
    <n v="52"/>
    <s v="BASISBEVILGNING FORSKNINGSINSTITITTER"/>
    <n v="119.25"/>
    <n v="113.28749999999999"/>
    <n v="1"/>
    <s v="A"/>
    <s v="FKD"/>
    <x v="0"/>
  </r>
  <r>
    <x v="0"/>
    <n v="1137"/>
    <n v="51"/>
    <s v="BASISBEVILGNINGER "/>
    <n v="185.84700000000001"/>
    <n v="176.55464999999998"/>
    <n v="1"/>
    <s v="A"/>
    <s v="LMD"/>
    <x v="0"/>
  </r>
  <r>
    <x v="0"/>
    <n v="1410"/>
    <n v="50"/>
    <s v="BASISBEVILGNINGER MILJØINSTITUTTER"/>
    <n v="158.75899999999999"/>
    <n v="150.82104999999996"/>
    <n v="1"/>
    <s v="A"/>
    <s v="KLD"/>
    <x v="0"/>
  </r>
  <r>
    <x v="1"/>
    <n v="165"/>
    <n v="70"/>
    <s v="CHR. MICHELSENS INSTITUTT"/>
    <n v="14.9"/>
    <n v="14.154999999999999"/>
    <n v="1"/>
    <s v="A"/>
    <s v="UD"/>
    <x v="0"/>
  </r>
  <r>
    <x v="1"/>
    <n v="260"/>
    <n v="50"/>
    <s v="STATLIGE LÆRESTEDER"/>
    <n v="26451.926000000007"/>
    <n v="7606.573719"/>
    <n v="3"/>
    <s v="A"/>
    <s v="KD"/>
    <x v="1"/>
  </r>
  <r>
    <x v="1"/>
    <n v="260"/>
    <n v="70"/>
    <s v="PRIVATE LÆRESTEDER"/>
    <n v="1087.0149999999999"/>
    <n v="269.09429"/>
    <n v="3"/>
    <s v="A"/>
    <s v="KD"/>
    <x v="1"/>
  </r>
  <r>
    <x v="1"/>
    <n v="287"/>
    <n v="57"/>
    <s v="GRUNNBEVILGNINGER SAMFUNNSVITENSKAPELIGE INSTITUTTER"/>
    <n v="185.00300000000001"/>
    <n v="175.75285000000002"/>
    <n v="1"/>
    <s v="A"/>
    <s v="KD"/>
    <x v="0"/>
  </r>
  <r>
    <x v="1"/>
    <n v="732"/>
    <n v="78"/>
    <s v="FORSKNING VED HELSEFORETAK"/>
    <n v="504.2"/>
    <n v="504.2"/>
    <n v="2"/>
    <s v="B"/>
    <s v="HOD"/>
    <x v="2"/>
  </r>
  <r>
    <x v="1"/>
    <n v="920"/>
    <n v="50"/>
    <s v="BASISBEVILGNING TEKNISK-INDUSTRIELLE INSTITUTTER"/>
    <n v="259.7"/>
    <n v="246.715"/>
    <n v="1"/>
    <s v="A"/>
    <s v="NFD"/>
    <x v="0"/>
  </r>
  <r>
    <x v="1"/>
    <n v="1023"/>
    <n v="52"/>
    <s v="BASISBEVILGNING FORSKNINGSINSTITITTER"/>
    <n v="122.6"/>
    <n v="116.47"/>
    <n v="1"/>
    <s v="A"/>
    <s v="FKD"/>
    <x v="0"/>
  </r>
  <r>
    <x v="1"/>
    <n v="1137"/>
    <n v="51"/>
    <s v="BASISBEVILGNINGER "/>
    <n v="187.47399999999999"/>
    <n v="178.10029999999998"/>
    <n v="1"/>
    <s v="A"/>
    <s v="LMD"/>
    <x v="0"/>
  </r>
  <r>
    <x v="1"/>
    <n v="1410"/>
    <n v="50"/>
    <s v="BASISBEVILGNINGER MILJØINSTITUTTER"/>
    <n v="163.99799999999999"/>
    <n v="155.79809999999998"/>
    <n v="1"/>
    <s v="A"/>
    <s v="KLD"/>
    <x v="0"/>
  </r>
  <r>
    <x v="2"/>
    <n v="165"/>
    <n v="70"/>
    <s v="CHR. MICHELSENS INSTITUTT"/>
    <n v="15.4"/>
    <n v="14.63"/>
    <n v="1"/>
    <s v="A"/>
    <s v="UD"/>
    <x v="0"/>
  </r>
  <r>
    <x v="2"/>
    <n v="260"/>
    <n v="50"/>
    <s v="STATLIGE LÆRESTEDER"/>
    <n v="28148.144999999997"/>
    <n v="8138.8045159999983"/>
    <n v="3"/>
    <s v="C"/>
    <s v="KD"/>
    <x v="1"/>
  </r>
  <r>
    <x v="2"/>
    <n v="260"/>
    <n v="70"/>
    <s v="PRIVATE LÆRESTEDER"/>
    <n v="1141.7719999999999"/>
    <n v="287.97105999999997"/>
    <n v="3"/>
    <s v="C"/>
    <s v="KD"/>
    <x v="1"/>
  </r>
  <r>
    <x v="2"/>
    <n v="287"/>
    <n v="57"/>
    <s v="GRUNNBEVILGNINGER SAMFUNNSVITENSKAPELIGE INSTITUTTER"/>
    <n v="191.47799999999998"/>
    <n v="181.90409999999997"/>
    <n v="1"/>
    <s v="A"/>
    <s v="KD"/>
    <x v="0"/>
  </r>
  <r>
    <x v="2"/>
    <n v="732"/>
    <n v="78"/>
    <s v="FORSKNING VED HELSEFORETAK"/>
    <n v="621.79999999999995"/>
    <n v="621.79999999999995"/>
    <n v="2"/>
    <s v="B"/>
    <s v="HOD"/>
    <x v="2"/>
  </r>
  <r>
    <x v="2"/>
    <n v="920"/>
    <n v="50"/>
    <s v="BASISBEVILGNING TEKNISK-INDUSTRIELLE INSTITUTTER"/>
    <n v="340.75"/>
    <n v="323.71249999999998"/>
    <n v="1"/>
    <s v="A"/>
    <s v="NFD"/>
    <x v="0"/>
  </r>
  <r>
    <x v="2"/>
    <n v="920"/>
    <n v="52"/>
    <s v="BASISBEVILGNING PRIMÆRNÆRINGSINSTITUTTER"/>
    <n v="126.89"/>
    <n v="120.5455"/>
    <n v="1"/>
    <s v="A"/>
    <s v="NFD"/>
    <x v="0"/>
  </r>
  <r>
    <x v="2"/>
    <n v="1137"/>
    <n v="51"/>
    <s v="BASISBEVILGNINGER "/>
    <n v="177.47399999999999"/>
    <n v="168.60029999999998"/>
    <n v="1"/>
    <s v="A"/>
    <s v="LMD"/>
    <x v="0"/>
  </r>
  <r>
    <x v="2"/>
    <n v="1410"/>
    <n v="50"/>
    <s v="BASISBEVILGNINGER MILJØINSTITUTTER"/>
    <n v="163.33799999999997"/>
    <n v="155.1711"/>
    <n v="1"/>
    <s v="A"/>
    <s v="KLD"/>
    <x v="0"/>
  </r>
  <r>
    <x v="3"/>
    <n v="165"/>
    <n v="70"/>
    <s v="CHR. MICHELSENS INSTITUTT"/>
    <n v="15.4"/>
    <n v="14.63"/>
    <n v="1"/>
    <s v="A"/>
    <s v="UD"/>
    <x v="0"/>
  </r>
  <r>
    <x v="3"/>
    <n v="260"/>
    <n v="50"/>
    <s v="STATLIGE LÆRESTEDER"/>
    <n v="29829.046000000006"/>
    <n v="8833.1662240000005"/>
    <n v="3"/>
    <s v="C"/>
    <s v="KD"/>
    <x v="1"/>
  </r>
  <r>
    <x v="3"/>
    <n v="260"/>
    <n v="70"/>
    <s v="PRIVATE LÆRESTEDER"/>
    <n v="1228.002"/>
    <n v="307.70755200000002"/>
    <n v="3"/>
    <s v="C"/>
    <s v="KD"/>
    <x v="1"/>
  </r>
  <r>
    <x v="3"/>
    <n v="287"/>
    <n v="57"/>
    <s v="GRUNNBEVILGNINGER SAMFUNNSVITENSKAPELIGE INSTITUTTER"/>
    <n v="163.09400000000002"/>
    <n v="154.9393"/>
    <n v="1"/>
    <s v="A"/>
    <s v="KD"/>
    <x v="0"/>
  </r>
  <r>
    <x v="3"/>
    <n v="732"/>
    <n v="78"/>
    <s v="FORSKNING VED HELSEFORETAK"/>
    <n v="647.70000000000005"/>
    <n v="647.70000000000005"/>
    <n v="2"/>
    <s v="B"/>
    <s v="HOD"/>
    <x v="2"/>
  </r>
  <r>
    <x v="3"/>
    <n v="920"/>
    <n v="50"/>
    <s v="BASISBEVILGNING TEKNISK-INDUSTRIELLE INSTITUTTER"/>
    <n v="340.75"/>
    <n v="323.71249999999998"/>
    <n v="1"/>
    <s v="A"/>
    <s v="NFD"/>
    <x v="0"/>
  </r>
  <r>
    <x v="3"/>
    <n v="920"/>
    <n v="50"/>
    <s v="BASISBEVILGNING PRIMÆRNÆRINGSINSTITUTTER"/>
    <n v="134.4"/>
    <n v="127.68"/>
    <n v="1"/>
    <s v="A"/>
    <s v="NFD"/>
    <x v="0"/>
  </r>
  <r>
    <x v="3"/>
    <n v="1137"/>
    <n v="51"/>
    <s v="BASISBEVILGNINGER "/>
    <n v="183.13300000000001"/>
    <n v="173.97635"/>
    <n v="1"/>
    <s v="A"/>
    <s v="LMD"/>
    <x v="0"/>
  </r>
  <r>
    <x v="3"/>
    <n v="1410"/>
    <n v="50"/>
    <s v="BASISBEVILGNINGER MILJØINSTITUTTER"/>
    <n v="167.48399999999998"/>
    <n v="159.10980000000001"/>
    <n v="1"/>
    <s v="A"/>
    <s v="KLD"/>
    <x v="0"/>
  </r>
  <r>
    <x v="4"/>
    <n v="165"/>
    <n v="70"/>
    <s v="CHR. MICHELSENS INSTITUTT"/>
    <n v="16.399999999999999"/>
    <n v="15.58"/>
    <n v="1"/>
    <s v="A"/>
    <s v="UD"/>
    <x v="0"/>
  </r>
  <r>
    <x v="4"/>
    <n v="260"/>
    <n v="50"/>
    <s v="STATLIGE LÆRESTEDER"/>
    <n v="31345.716"/>
    <n v="9226.4945530000005"/>
    <n v="3"/>
    <s v="C"/>
    <s v="KD"/>
    <x v="1"/>
  </r>
  <r>
    <x v="4"/>
    <n v="260"/>
    <n v="70"/>
    <s v="PRIVATE LÆRESTEDER"/>
    <n v="1277.8589999999999"/>
    <n v="320.189955"/>
    <n v="3"/>
    <s v="C"/>
    <s v="KD"/>
    <x v="1"/>
  </r>
  <r>
    <x v="4"/>
    <n v="287"/>
    <n v="57"/>
    <s v="GRUNNBEVILGNINGER SAMFUNNSVITENSKAPELIGE INSTITUTTER"/>
    <n v="178.75900000000001"/>
    <n v="169.82105000000001"/>
    <n v="1"/>
    <s v="A"/>
    <s v="KD"/>
    <x v="0"/>
  </r>
  <r>
    <x v="4"/>
    <n v="732"/>
    <n v="78"/>
    <s v="FORSKNING VED HELSEFORETAK"/>
    <n v="647.5"/>
    <n v="647.5"/>
    <n v="2"/>
    <s v="B"/>
    <s v="HOD"/>
    <x v="2"/>
  </r>
  <r>
    <x v="4"/>
    <n v="920"/>
    <n v="50"/>
    <s v="BASISBEVILGNING TEKNISK-INDUSTRIELLE INSTITUTTER"/>
    <n v="345.05"/>
    <n v="327.79750000000001"/>
    <n v="1"/>
    <s v="A"/>
    <s v="NFD"/>
    <x v="0"/>
  </r>
  <r>
    <x v="4"/>
    <n v="920"/>
    <n v="50"/>
    <s v="BASISBEVILGNING PRIMÆRNÆRINGSINSTITUTTER"/>
    <n v="134.4"/>
    <n v="127.68"/>
    <n v="1"/>
    <s v="A"/>
    <s v="NFD"/>
    <x v="0"/>
  </r>
  <r>
    <x v="4"/>
    <n v="1137"/>
    <n v="51"/>
    <s v="BASISBEVILGNINGER "/>
    <n v="182.893"/>
    <n v="173.74835000000002"/>
    <n v="1"/>
    <s v="A"/>
    <s v="LMD"/>
    <x v="0"/>
  </r>
  <r>
    <x v="4"/>
    <n v="1410"/>
    <n v="50"/>
    <s v="BASISBEVILGNINGER MILJØINSTITUTTER"/>
    <n v="184.84399999999997"/>
    <n v="175.60179999999997"/>
    <n v="1"/>
    <s v="A"/>
    <s v="KLD"/>
    <x v="0"/>
  </r>
  <r>
    <x v="5"/>
    <n v="165"/>
    <n v="70"/>
    <s v="CHR. MICHELSENS INSTITUTT"/>
    <n v="16.899999999999999"/>
    <n v="16.055"/>
    <n v="1"/>
    <s v="A"/>
    <s v="UD"/>
    <x v="0"/>
  </r>
  <r>
    <x v="5"/>
    <n v="260"/>
    <n v="50"/>
    <s v="STATLIGE LÆRESTEDER"/>
    <n v="33076.439000000006"/>
    <n v="10682.179205351385"/>
    <n v="3"/>
    <s v="C"/>
    <s v="KD"/>
    <x v="1"/>
  </r>
  <r>
    <x v="5"/>
    <n v="260"/>
    <n v="70"/>
    <s v="PRIVATE LÆRESTEDER"/>
    <n v="1353.903"/>
    <n v="305.63752792794276"/>
    <n v="3"/>
    <s v="C"/>
    <s v="KD"/>
    <x v="1"/>
  </r>
  <r>
    <x v="5"/>
    <n v="287"/>
    <n v="57"/>
    <s v="GRUNNBEVILGNINGER SAMFUNNSVITENSKAPELIGE INSTITUTTER"/>
    <n v="182.309"/>
    <n v="173.19354999999999"/>
    <n v="1"/>
    <s v="A"/>
    <s v="KD"/>
    <x v="0"/>
  </r>
  <r>
    <x v="5"/>
    <n v="732"/>
    <n v="78"/>
    <s v="FORSKNING VED HELSEFORETAK"/>
    <n v="548.5"/>
    <n v="548.5"/>
    <n v="2"/>
    <s v="B"/>
    <s v="HOD"/>
    <x v="2"/>
  </r>
  <r>
    <x v="5"/>
    <n v="732"/>
    <n v="78"/>
    <s v="PROGRAM FOR KLINISK BEHANDLINGSFORSKNING"/>
    <n v="133.6"/>
    <n v="133.6"/>
    <n v="2"/>
    <s v="B"/>
    <s v="HOD"/>
    <x v="2"/>
  </r>
  <r>
    <x v="5"/>
    <n v="920"/>
    <n v="50"/>
    <s v="BASISBEVILGNING TEKNISK-INDUSTRIELLE INSTITUTTER"/>
    <n v="347.11756486843552"/>
    <n v="329.76168662501374"/>
    <n v="1"/>
    <s v="A"/>
    <s v="NFD"/>
    <x v="0"/>
  </r>
  <r>
    <x v="5"/>
    <n v="920"/>
    <n v="50"/>
    <s v="BASISBEVILGNING PRIMÆRNÆRINGSINSTITUTTER"/>
    <n v="135.20533464227717"/>
    <n v="128.44506791016329"/>
    <n v="1"/>
    <s v="A"/>
    <s v="NFD"/>
    <x v="0"/>
  </r>
  <r>
    <x v="5"/>
    <n v="1137"/>
    <n v="51"/>
    <s v="BASISBEVILGNINGER "/>
    <n v="184.42699999999999"/>
    <n v="175.20564999999999"/>
    <n v="1"/>
    <s v="A"/>
    <s v="LMD"/>
    <x v="0"/>
  </r>
  <r>
    <x v="5"/>
    <n v="1410"/>
    <n v="50"/>
    <s v="BASISBEVILGNINGER MILJØINSTITUTTER"/>
    <n v="178.17899999999997"/>
    <n v="169.27004999999997"/>
    <n v="1"/>
    <s v="A"/>
    <s v="KLD"/>
    <x v="0"/>
  </r>
  <r>
    <x v="6"/>
    <n v="165"/>
    <n v="70"/>
    <s v="CHR. MICHELSENS INSTITUTT"/>
    <n v="17.399999999999999"/>
    <n v="17.399999999999999"/>
    <n v="1"/>
    <s v="A"/>
    <s v="UD"/>
    <x v="0"/>
  </r>
  <r>
    <x v="6"/>
    <n v="260"/>
    <n v="50"/>
    <s v="STATLIGE LÆRESTEDER"/>
    <n v="34355.140999999996"/>
    <n v="11152.114877044112"/>
    <n v="3"/>
    <s v="C"/>
    <s v="KD"/>
    <x v="1"/>
  </r>
  <r>
    <x v="6"/>
    <n v="260"/>
    <n v="70"/>
    <s v="PRIVATE LÆRESTEDER"/>
    <n v="1464.1279999999999"/>
    <n v="338.44060926030488"/>
    <n v="3"/>
    <s v="C"/>
    <s v="KD"/>
    <x v="1"/>
  </r>
  <r>
    <x v="6"/>
    <n v="287"/>
    <n v="57"/>
    <s v="GRUNNBEVILGNINGER SAMFUNNSVITENSKAPELIGE INSTITUTTER"/>
    <n v="206.65899999999999"/>
    <n v="196.32604999999998"/>
    <n v="1"/>
    <s v="A"/>
    <s v="KD"/>
    <x v="0"/>
  </r>
  <r>
    <x v="6"/>
    <n v="732"/>
    <n v="78"/>
    <s v="FORSKNING VED HELSEFORETAK"/>
    <n v="557.87099999999998"/>
    <n v="557.87099999999998"/>
    <n v="2"/>
    <s v="B"/>
    <s v="HOD"/>
    <x v="2"/>
  </r>
  <r>
    <x v="6"/>
    <n v="732"/>
    <n v="78"/>
    <s v="PROGRAM FOR KLINISK BEHANDLINGSFORSKNING"/>
    <n v="135.77199999999999"/>
    <n v="135.77199999999999"/>
    <n v="2"/>
    <s v="B"/>
    <s v="HOD"/>
    <x v="2"/>
  </r>
  <r>
    <x v="6"/>
    <n v="920"/>
    <n v="50"/>
    <s v="BASISBEVILGNING TEKNISK-INDUSTRIELLE INSTITUTTER"/>
    <n v="315.94192989143772"/>
    <n v="300.14483339686581"/>
    <n v="1"/>
    <s v="A"/>
    <s v="NFD"/>
    <x v="0"/>
  </r>
  <r>
    <x v="6"/>
    <n v="920"/>
    <n v="50"/>
    <s v="BASISBEVILGNING PRIMÆRNÆRINGSINSTITUTTER"/>
    <n v="123.06215150676492"/>
    <n v="116.90904393142667"/>
    <n v="1"/>
    <s v="A"/>
    <s v="NFD"/>
    <x v="0"/>
  </r>
  <r>
    <x v="6"/>
    <n v="1137"/>
    <n v="51"/>
    <s v="BASISBEVILGNINGER "/>
    <n v="187.15199999999999"/>
    <n v="177.7944"/>
    <n v="1"/>
    <s v="A"/>
    <s v="LMD"/>
    <x v="0"/>
  </r>
  <r>
    <x v="6"/>
    <n v="1410"/>
    <n v="50"/>
    <s v="BASISBEVILGNINGER MILJØINSTITUTTER"/>
    <n v="186.83699999999999"/>
    <n v="177.49514999999997"/>
    <n v="1"/>
    <s v="A"/>
    <s v="KLD"/>
    <x v="0"/>
  </r>
  <r>
    <x v="7"/>
    <n v="161"/>
    <n v="71"/>
    <s v="CHR. MICHELSENS INSTITUTT"/>
    <n v="17.399999999999999"/>
    <n v="17.399999999999999"/>
    <n v="1"/>
    <s v="A"/>
    <s v="UD"/>
    <x v="0"/>
  </r>
  <r>
    <x v="7"/>
    <n v="260"/>
    <n v="50"/>
    <s v="STATLIGE LÆRESTEDER"/>
    <n v="35632.558999999994"/>
    <n v="12144.78242861647"/>
    <n v="3"/>
    <s v="C"/>
    <s v="KD"/>
    <x v="1"/>
  </r>
  <r>
    <x v="7"/>
    <n v="260"/>
    <n v="70"/>
    <s v="PRIVATE LÆRESTEDER"/>
    <n v="1578.9669999999999"/>
    <n v="381.38950105875961"/>
    <n v="3"/>
    <s v="C"/>
    <s v="KD"/>
    <x v="1"/>
  </r>
  <r>
    <x v="7"/>
    <n v="287"/>
    <n v="57"/>
    <s v="GRUNNBEVILGNINGER SAMFUNNSVITENSKAPELIGE INSTITUTTER"/>
    <n v="217.44400000000005"/>
    <n v="217.44400000000005"/>
    <n v="1"/>
    <s v="A"/>
    <s v="KD"/>
    <x v="0"/>
  </r>
  <r>
    <x v="7"/>
    <n v="732"/>
    <n v="78"/>
    <s v="FORSKNING VED HELSEFORETAK"/>
    <n v="584.4"/>
    <n v="584.4"/>
    <n v="2"/>
    <s v="B"/>
    <s v="HOD"/>
    <x v="2"/>
  </r>
  <r>
    <x v="7"/>
    <n v="732"/>
    <n v="78"/>
    <s v="PROGRAM FOR KLINISK BEHANDLINGSFORSKNING"/>
    <n v="139.19999999999999"/>
    <n v="139.19999999999999"/>
    <n v="2"/>
    <s v="B"/>
    <s v="HOD"/>
    <x v="2"/>
  </r>
  <r>
    <x v="7"/>
    <n v="920"/>
    <n v="50"/>
    <s v="BASISBEVILGNING TEKNISK-INDUSTRIELLE INSTITUTTER"/>
    <n v="370"/>
    <n v="370"/>
    <n v="1"/>
    <s v="A"/>
    <s v="NFD"/>
    <x v="0"/>
  </r>
  <r>
    <x v="7"/>
    <n v="920"/>
    <n v="50"/>
    <s v="BASISBEVILGNING PRIMÆRNÆRINGSINSTITUTTER"/>
    <n v="128.56111914695899"/>
    <n v="128.56111914695856"/>
    <n v="1"/>
    <s v="A"/>
    <s v="NFD"/>
    <x v="0"/>
  </r>
  <r>
    <x v="7"/>
    <n v="1137"/>
    <n v="51"/>
    <s v="BASISBEVILGNINGER "/>
    <n v="177.73599999999999"/>
    <n v="177.73599999999999"/>
    <n v="1"/>
    <s v="A"/>
    <s v="LMD"/>
    <x v="0"/>
  </r>
  <r>
    <x v="7"/>
    <n v="1410"/>
    <n v="50"/>
    <s v="BASISBEVILGNINGER MILJØINSTITUTTER"/>
    <n v="191.29399999999953"/>
    <n v="191.29399999999998"/>
    <n v="1"/>
    <s v="A"/>
    <s v="KLD"/>
    <x v="0"/>
  </r>
  <r>
    <x v="8"/>
    <n v="161"/>
    <n v="71"/>
    <s v="CHR. MICHELSENS INSTITUTT"/>
    <n v="17.399999999999999"/>
    <n v="17.399999999999999"/>
    <n v="1"/>
    <s v="A"/>
    <s v="UD"/>
    <x v="0"/>
  </r>
  <r>
    <x v="8"/>
    <n v="260"/>
    <n v="50"/>
    <s v="STATLIGE LÆRESTEDER"/>
    <n v="36899.474999999991"/>
    <n v="12696.116173214188"/>
    <n v="3"/>
    <s v="C"/>
    <s v="KD"/>
    <x v="1"/>
  </r>
  <r>
    <x v="8"/>
    <n v="260"/>
    <n v="70"/>
    <s v="PRIVATE LÆRESTEDER"/>
    <n v="1686.038"/>
    <n v="407.43975263926779"/>
    <n v="3"/>
    <s v="C"/>
    <s v="KD"/>
    <x v="1"/>
  </r>
  <r>
    <x v="8"/>
    <n v="287"/>
    <n v="57"/>
    <s v="BASISBEVILGNINGER SAMFUNNSVITENSKAPELIGE INSTITUTTER"/>
    <n v="218.12"/>
    <n v="218.12000000000003"/>
    <n v="1"/>
    <s v="A"/>
    <s v="KD"/>
    <x v="0"/>
  </r>
  <r>
    <x v="8"/>
    <n v="732"/>
    <n v="78"/>
    <s v="FORSKNING VED HELSEFORETAK"/>
    <n v="600.29999999999995"/>
    <n v="600.29999999999995"/>
    <n v="2"/>
    <s v="B"/>
    <s v="HOD"/>
    <x v="2"/>
  </r>
  <r>
    <x v="8"/>
    <n v="732"/>
    <n v="78"/>
    <s v="PROGRAM FOR KLINISK BEHANDLINGSFORSKNING"/>
    <n v="143"/>
    <n v="143"/>
    <n v="2"/>
    <s v="B"/>
    <s v="HOD"/>
    <x v="2"/>
  </r>
  <r>
    <x v="8"/>
    <n v="920"/>
    <n v="50"/>
    <s v="BASISBEVILGNING TEKNISK-INDUSTRIELLE INSTITUTTER"/>
    <n v="366.58253595430836"/>
    <n v="366.58253595430836"/>
    <n v="1"/>
    <s v="A"/>
    <s v="NFD"/>
    <x v="0"/>
  </r>
  <r>
    <x v="8"/>
    <n v="920"/>
    <n v="50"/>
    <s v="BASISBEVILGNING PRIMÆRNÆRINGSINSTITUTTER"/>
    <n v="127.37367860004338"/>
    <n v="127.37367860004338"/>
    <n v="1"/>
    <s v="A"/>
    <s v="NFD"/>
    <x v="0"/>
  </r>
  <r>
    <x v="8"/>
    <n v="1137"/>
    <n v="51"/>
    <s v="BASISBEVILGNINGER "/>
    <n v="187.51499999999999"/>
    <n v="187.51499999999999"/>
    <n v="1"/>
    <s v="A"/>
    <s v="LMD"/>
    <x v="0"/>
  </r>
  <r>
    <x v="8"/>
    <n v="1410"/>
    <n v="50"/>
    <s v="BASISBEVILGNINGER MILJØINSTITUTTER"/>
    <n v="200.96099999999998"/>
    <n v="200.96099999999998"/>
    <n v="1"/>
    <s v="A"/>
    <s v="KLD"/>
    <x v="0"/>
  </r>
  <r>
    <x v="9"/>
    <n v="161"/>
    <n v="71"/>
    <s v="CHR. MICHELSENS INSTITUTT"/>
    <n v="19.100000000000001"/>
    <n v="19.100000000000001"/>
    <n v="1"/>
    <s v="A"/>
    <s v="UD"/>
    <x v="0"/>
  </r>
  <r>
    <x v="9"/>
    <n v="260"/>
    <n v="50"/>
    <s v="STATLIGE LÆRESTEDER"/>
    <n v="38808.990999999995"/>
    <n v="13490.043395534447"/>
    <n v="3"/>
    <s v="C"/>
    <s v="KD"/>
    <x v="1"/>
  </r>
  <r>
    <x v="9"/>
    <n v="260"/>
    <n v="70"/>
    <s v="PRIVATE LÆRESTEDER"/>
    <n v="1901.3289999999997"/>
    <n v="457.69134254216692"/>
    <n v="3"/>
    <s v="C"/>
    <s v="KD"/>
    <x v="1"/>
  </r>
  <r>
    <x v="9"/>
    <n v="287"/>
    <n v="57"/>
    <s v="BASISBEVILGNINGER SAMFUNNSVITENSKAPELIGE INSTITUTTER"/>
    <n v="223.75599999999997"/>
    <n v="223.75599999999997"/>
    <n v="1"/>
    <s v="A"/>
    <s v="KD"/>
    <x v="0"/>
  </r>
  <r>
    <x v="9"/>
    <n v="732"/>
    <n v="78"/>
    <s v="FORSKNING VED HELSEFORETAK"/>
    <n v="615.5"/>
    <n v="615.5"/>
    <n v="2"/>
    <s v="B"/>
    <s v="HOD"/>
    <x v="2"/>
  </r>
  <r>
    <x v="9"/>
    <n v="732"/>
    <n v="78"/>
    <s v="PROGRAM FOR KLINISK BEHANDLINGSFORSKNING"/>
    <n v="146.80000000000001"/>
    <n v="146.80000000000001"/>
    <n v="2"/>
    <s v="B"/>
    <s v="HOD"/>
    <x v="2"/>
  </r>
  <r>
    <x v="9"/>
    <n v="732"/>
    <n v="78"/>
    <s v="NORTRIALS"/>
    <n v="30"/>
    <n v="30"/>
    <n v="2"/>
    <s v="B"/>
    <s v="HOD"/>
    <x v="2"/>
  </r>
  <r>
    <x v="9"/>
    <n v="920"/>
    <n v="50"/>
    <s v="BASISBEVILGNING TEKNISK-INDUSTRIELLE INSTITUTTER"/>
    <n v="457.42700000000002"/>
    <n v="457.42700000000002"/>
    <n v="1"/>
    <s v="A"/>
    <s v="NFD"/>
    <x v="0"/>
  </r>
  <r>
    <x v="9"/>
    <n v="920"/>
    <n v="51"/>
    <s v="BASISBEVILGNING PRIMÆRNÆRINGSINSTITUTTER"/>
    <n v="113.54"/>
    <n v="113.54"/>
    <n v="1"/>
    <s v="A"/>
    <s v="NFD"/>
    <x v="0"/>
  </r>
  <r>
    <x v="9"/>
    <n v="1137"/>
    <n v="51"/>
    <s v="BASISBEVILGNINGER "/>
    <n v="193.268"/>
    <n v="193.268"/>
    <n v="1"/>
    <s v="A"/>
    <s v="LMD"/>
    <x v="0"/>
  </r>
  <r>
    <x v="9"/>
    <n v="1410"/>
    <n v="50"/>
    <s v="BASISBEVILGNINGER MILJØINSTITUTTER"/>
    <n v="220.55199999999999"/>
    <n v="220.55199999999999"/>
    <n v="1"/>
    <s v="A"/>
    <s v="KLD"/>
    <x v="0"/>
  </r>
  <r>
    <x v="10"/>
    <n v="161"/>
    <n v="71"/>
    <s v="CHR. MICHELSENS INSTITUTT"/>
    <n v="19.100000000000001"/>
    <n v="19.100000000000001"/>
    <n v="1"/>
    <s v="A"/>
    <s v="UD"/>
    <x v="0"/>
  </r>
  <r>
    <x v="10"/>
    <n v="260"/>
    <n v="50"/>
    <s v="STATLIGE LÆRESTEDER"/>
    <n v="39361.248"/>
    <n v="13671.493823038547"/>
    <n v="3"/>
    <s v="C"/>
    <s v="KD"/>
    <x v="1"/>
  </r>
  <r>
    <x v="10"/>
    <n v="260"/>
    <n v="70"/>
    <s v="PRIVATE LÆRESTEDER"/>
    <n v="2076.6469999999999"/>
    <n v="493.53068662528807"/>
    <n v="3"/>
    <s v="C"/>
    <s v="KD"/>
    <x v="1"/>
  </r>
  <r>
    <x v="10"/>
    <n v="287"/>
    <n v="57"/>
    <s v="BASISBEVILGNINGER SAMFUNNSVITENSKAPELIGE INSTITUTTER"/>
    <n v="228.42599999999999"/>
    <n v="228.42599999999999"/>
    <n v="1"/>
    <s v="A"/>
    <s v="KD"/>
    <x v="0"/>
  </r>
  <r>
    <x v="10"/>
    <n v="732"/>
    <n v="78"/>
    <s v="FORSKNING VED HELSEFORETAK"/>
    <n v="627.6"/>
    <n v="627.6"/>
    <n v="2"/>
    <s v="B"/>
    <s v="HOD"/>
    <x v="2"/>
  </r>
  <r>
    <x v="10"/>
    <n v="732"/>
    <n v="78"/>
    <s v="PROGRAM FOR KLINISK BEHANDLINGSFORSKNING"/>
    <n v="180.5"/>
    <n v="180.5"/>
    <n v="2"/>
    <s v="B"/>
    <s v="HOD"/>
    <x v="2"/>
  </r>
  <r>
    <x v="10"/>
    <n v="732"/>
    <n v="78"/>
    <s v="NORTRIALS"/>
    <n v="30.6"/>
    <n v="30.6"/>
    <n v="2"/>
    <s v="B"/>
    <s v="HOD"/>
    <x v="2"/>
  </r>
  <r>
    <x v="10"/>
    <n v="920"/>
    <n v="50"/>
    <s v="BASISBEVILGNING TEKNISK-INDUSTRIELLE INSTITUTTER"/>
    <n v="486.6"/>
    <n v="486.6"/>
    <n v="1"/>
    <s v="A"/>
    <s v="NFD"/>
    <x v="0"/>
  </r>
  <r>
    <x v="10"/>
    <n v="920"/>
    <n v="51"/>
    <s v="BASISBEVILGNING PRIMÆRNÆRINGSINSTITUTTER"/>
    <n v="116.6"/>
    <n v="116.6"/>
    <n v="1"/>
    <s v="A"/>
    <s v="NFD"/>
    <x v="0"/>
  </r>
  <r>
    <x v="10"/>
    <n v="1137"/>
    <n v="51"/>
    <s v="BASISBEVILGNINGER "/>
    <n v="195.04599999999999"/>
    <n v="195.04599999999999"/>
    <n v="1"/>
    <s v="A"/>
    <s v="LMD"/>
    <x v="0"/>
  </r>
  <r>
    <x v="10"/>
    <n v="1410"/>
    <n v="50"/>
    <s v="BASISBEVILGNINGER MILJØINSTITUTTER"/>
    <n v="221.19"/>
    <n v="221.19"/>
    <n v="1"/>
    <s v="A"/>
    <s v="KLD"/>
    <x v="0"/>
  </r>
  <r>
    <x v="11"/>
    <n v="161"/>
    <n v="71"/>
    <s v="CHR. MICHELSENS INSTITUTT"/>
    <n v="20.2"/>
    <n v="20.2"/>
    <n v="1"/>
    <s v="A"/>
    <s v="UD"/>
    <x v="0"/>
  </r>
  <r>
    <x v="11"/>
    <n v="260"/>
    <n v="50"/>
    <s v="STATLIGE LÆRESTEDER"/>
    <n v="40600"/>
    <m/>
    <n v="3"/>
    <s v="C"/>
    <s v="KD"/>
    <x v="1"/>
  </r>
  <r>
    <x v="11"/>
    <n v="260"/>
    <n v="70"/>
    <s v="PRIVATE LÆRESTEDER"/>
    <n v="2201"/>
    <m/>
    <n v="3"/>
    <s v="C"/>
    <s v="KD"/>
    <x v="1"/>
  </r>
  <r>
    <x v="11"/>
    <n v="287"/>
    <n v="57"/>
    <s v="BASISBEVILGNINGER SAMFUNNSVITENSKAPELIGE INSTITUTTER"/>
    <n v="234.9"/>
    <n v="234.9"/>
    <n v="1"/>
    <s v="A"/>
    <s v="KD"/>
    <x v="0"/>
  </r>
  <r>
    <x v="11"/>
    <n v="732"/>
    <n v="78"/>
    <s v="FORSKNING VED HELSEFORETAK"/>
    <n v="646.70000000000005"/>
    <n v="646.70000000000005"/>
    <n v="2"/>
    <s v="B"/>
    <s v="HOD"/>
    <x v="2"/>
  </r>
  <r>
    <x v="11"/>
    <n v="732"/>
    <n v="78"/>
    <s v="PROGRAM FOR KLINISK BEHANDLINGSFORSKNING"/>
    <n v="184.8"/>
    <n v="184.8"/>
    <n v="2"/>
    <s v="B"/>
    <s v="HOD"/>
    <x v="2"/>
  </r>
  <r>
    <x v="11"/>
    <n v="732"/>
    <n v="78"/>
    <s v="NORTRIALS"/>
    <n v="31.4"/>
    <n v="31.4"/>
    <n v="2"/>
    <s v="B"/>
    <s v="HOD"/>
    <x v="2"/>
  </r>
  <r>
    <x v="11"/>
    <n v="920"/>
    <n v="50"/>
    <s v="BASISBEVILGNING TEKNISK-INDUSTRIELLE INSTITUTTER"/>
    <n v="496.6"/>
    <n v="496.6"/>
    <n v="1"/>
    <s v="A"/>
    <s v="NFD"/>
    <x v="0"/>
  </r>
  <r>
    <x v="11"/>
    <n v="920"/>
    <n v="51"/>
    <s v="BASISBEVILGNING PRIMÆRNÆRINGSINSTITUTTER"/>
    <n v="120"/>
    <n v="120"/>
    <n v="1"/>
    <s v="A"/>
    <s v="NFD"/>
    <x v="0"/>
  </r>
  <r>
    <x v="11"/>
    <n v="1137"/>
    <n v="51"/>
    <s v="BASISBEVILGNINGER "/>
    <n v="198.84"/>
    <n v="198.84"/>
    <n v="1"/>
    <s v="A"/>
    <s v="LMD"/>
    <x v="0"/>
  </r>
  <r>
    <x v="11"/>
    <n v="1410"/>
    <n v="50"/>
    <s v="BASISBEVILGNINGER MILJØINSTITUTTER"/>
    <n v="227.547"/>
    <n v="227.547"/>
    <n v="1"/>
    <s v="A"/>
    <s v="KLD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3D375-A15F-46A3-8E76-3E4E249AF5F0}" name="Pivottabell2" cacheId="1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B27:O32" firstHeaderRow="1" firstDataRow="2" firstDataCol="1"/>
  <pivotFields count="10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mer av Totbev" fld="4" baseField="0" baseItem="0" numFmtId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875885-E351-44C0-99F9-FA9E6F4B3B6E}" name="Pivottabell3" cacheId="1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B3:O8" firstHeaderRow="1" firstDataRow="2" firstDataCol="1"/>
  <pivotFields count="10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mer av Totbev" fld="4" baseField="0" baseItem="0" numFmtId="1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ØA">
    <a:dk1>
      <a:sysClr val="windowText" lastClr="000000"/>
    </a:dk1>
    <a:lt1>
      <a:sysClr val="window" lastClr="FFFFFF"/>
    </a:lt1>
    <a:dk2>
      <a:srgbClr val="294A66"/>
    </a:dk2>
    <a:lt2>
      <a:srgbClr val="E4E3AE"/>
    </a:lt2>
    <a:accent1>
      <a:srgbClr val="5B5A1D"/>
    </a:accent1>
    <a:accent2>
      <a:srgbClr val="B6B43C"/>
    </a:accent2>
    <a:accent3>
      <a:srgbClr val="294A66"/>
    </a:accent3>
    <a:accent4>
      <a:srgbClr val="6194BF"/>
    </a:accent4>
    <a:accent5>
      <a:srgbClr val="CC6600"/>
    </a:accent5>
    <a:accent6>
      <a:srgbClr val="FFA347"/>
    </a:accent6>
    <a:hlink>
      <a:srgbClr val="294A66"/>
    </a:hlink>
    <a:folHlink>
      <a:srgbClr val="4571C3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8D3A-9D30-4674-A89B-8A4E48E1E31C}">
  <sheetPr codeName="Ark1"/>
  <dimension ref="A1:O30"/>
  <sheetViews>
    <sheetView topLeftCell="A4" zoomScale="82" zoomScaleNormal="82" workbookViewId="0">
      <selection activeCell="B11" sqref="B11"/>
    </sheetView>
  </sheetViews>
  <sheetFormatPr baseColWidth="10" defaultColWidth="11.44140625" defaultRowHeight="14.4" x14ac:dyDescent="0.3"/>
  <cols>
    <col min="1" max="1" width="18" customWidth="1"/>
    <col min="2" max="2" width="39.109375" customWidth="1"/>
    <col min="3" max="3" width="139.33203125" style="2" customWidth="1"/>
  </cols>
  <sheetData>
    <row r="1" spans="1:15" x14ac:dyDescent="0.3">
      <c r="A1" s="1" t="s">
        <v>0</v>
      </c>
      <c r="B1" s="1"/>
    </row>
    <row r="2" spans="1:15" x14ac:dyDescent="0.3">
      <c r="A2" s="3" t="s">
        <v>1</v>
      </c>
      <c r="B2" s="3"/>
      <c r="D2" s="7" t="s">
        <v>2</v>
      </c>
    </row>
    <row r="3" spans="1:15" x14ac:dyDescent="0.3">
      <c r="A3" s="4" t="s">
        <v>756</v>
      </c>
      <c r="B3" s="4"/>
    </row>
    <row r="4" spans="1:15" s="2" customFormat="1" x14ac:dyDescent="0.3">
      <c r="B4" s="18" t="s">
        <v>3</v>
      </c>
      <c r="C4" s="16" t="s">
        <v>4</v>
      </c>
      <c r="D4" s="143" t="s">
        <v>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3">
      <c r="B5" s="6" t="s">
        <v>6</v>
      </c>
      <c r="C5" s="141"/>
      <c r="D5" s="142"/>
    </row>
    <row r="6" spans="1:15" ht="15.6" customHeight="1" x14ac:dyDescent="0.3">
      <c r="A6" s="320" t="s">
        <v>7</v>
      </c>
      <c r="B6" s="8" t="s">
        <v>8</v>
      </c>
      <c r="C6" s="9" t="s">
        <v>9</v>
      </c>
      <c r="D6" s="7"/>
      <c r="E6" s="265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">
      <c r="A7" s="321"/>
      <c r="B7" s="11" t="s">
        <v>10</v>
      </c>
      <c r="C7" s="289" t="s">
        <v>11</v>
      </c>
      <c r="D7" s="7"/>
      <c r="E7" s="12"/>
    </row>
    <row r="8" spans="1:15" x14ac:dyDescent="0.3">
      <c r="A8" s="321"/>
      <c r="B8" s="11" t="s">
        <v>12</v>
      </c>
      <c r="C8" s="289" t="s">
        <v>13</v>
      </c>
      <c r="D8" s="7"/>
    </row>
    <row r="9" spans="1:15" x14ac:dyDescent="0.3">
      <c r="A9" s="321"/>
      <c r="B9" s="11" t="s">
        <v>14</v>
      </c>
      <c r="C9" s="289" t="s">
        <v>15</v>
      </c>
      <c r="D9" s="7"/>
    </row>
    <row r="10" spans="1:15" x14ac:dyDescent="0.3">
      <c r="A10" s="321"/>
      <c r="B10" s="13" t="s">
        <v>16</v>
      </c>
      <c r="C10" s="298" t="s">
        <v>17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45" customHeight="1" x14ac:dyDescent="0.3">
      <c r="A11" s="322" t="s">
        <v>18</v>
      </c>
      <c r="B11" s="352" t="s">
        <v>757</v>
      </c>
      <c r="C11" s="2" t="s">
        <v>759</v>
      </c>
    </row>
    <row r="12" spans="1:15" x14ac:dyDescent="0.3">
      <c r="A12" s="323"/>
      <c r="B12" s="353" t="s">
        <v>758</v>
      </c>
      <c r="C12" s="16" t="s">
        <v>760</v>
      </c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16.5" customHeight="1" x14ac:dyDescent="0.3">
      <c r="A13" s="322" t="s">
        <v>19</v>
      </c>
      <c r="B13" s="11" t="s">
        <v>20</v>
      </c>
      <c r="C13" s="290" t="s">
        <v>21</v>
      </c>
      <c r="D13" s="7"/>
    </row>
    <row r="14" spans="1:15" x14ac:dyDescent="0.3">
      <c r="A14" s="323"/>
      <c r="B14" s="11" t="s">
        <v>22</v>
      </c>
      <c r="C14" s="290" t="s">
        <v>23</v>
      </c>
    </row>
    <row r="15" spans="1:15" x14ac:dyDescent="0.3">
      <c r="A15" s="323"/>
      <c r="B15" s="11" t="s">
        <v>24</v>
      </c>
      <c r="C15" s="290" t="s">
        <v>25</v>
      </c>
    </row>
    <row r="16" spans="1:15" x14ac:dyDescent="0.3">
      <c r="A16" s="323"/>
      <c r="B16" s="11" t="s">
        <v>26</v>
      </c>
      <c r="C16" s="290" t="s">
        <v>27</v>
      </c>
    </row>
    <row r="17" spans="1:15" x14ac:dyDescent="0.3">
      <c r="A17" s="323"/>
      <c r="B17" s="13" t="s">
        <v>28</v>
      </c>
      <c r="C17" s="290" t="s">
        <v>29</v>
      </c>
    </row>
    <row r="18" spans="1:15" ht="27" customHeight="1" x14ac:dyDescent="0.3">
      <c r="A18" s="322" t="s">
        <v>30</v>
      </c>
      <c r="B18" s="8" t="s">
        <v>31</v>
      </c>
      <c r="C18" s="6" t="s">
        <v>32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16.95" customHeight="1" x14ac:dyDescent="0.3">
      <c r="A19" s="324"/>
      <c r="B19" s="13" t="s">
        <v>33</v>
      </c>
      <c r="C19" s="17" t="s">
        <v>34</v>
      </c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8" customHeight="1" x14ac:dyDescent="0.3">
      <c r="A20" s="323" t="s">
        <v>35</v>
      </c>
      <c r="B20" s="11" t="s">
        <v>36</v>
      </c>
      <c r="C20" s="15" t="s">
        <v>37</v>
      </c>
    </row>
    <row r="21" spans="1:15" x14ac:dyDescent="0.3">
      <c r="A21" s="323"/>
      <c r="B21" s="11" t="s">
        <v>38</v>
      </c>
      <c r="C21" s="15" t="s">
        <v>39</v>
      </c>
    </row>
    <row r="22" spans="1:15" ht="14.4" customHeight="1" x14ac:dyDescent="0.3">
      <c r="A22" s="323"/>
      <c r="B22" s="11" t="s">
        <v>40</v>
      </c>
      <c r="C22" s="15" t="s">
        <v>41</v>
      </c>
    </row>
    <row r="23" spans="1:15" x14ac:dyDescent="0.3">
      <c r="A23" s="323"/>
      <c r="B23" s="11" t="s">
        <v>42</v>
      </c>
      <c r="C23" s="291" t="s">
        <v>43</v>
      </c>
      <c r="I23" s="14"/>
      <c r="J23" s="14"/>
      <c r="K23" s="14"/>
      <c r="L23" s="14"/>
      <c r="M23" s="14"/>
      <c r="N23" s="14"/>
      <c r="O23" s="14"/>
    </row>
    <row r="24" spans="1:15" ht="21" customHeight="1" x14ac:dyDescent="0.3">
      <c r="A24" s="317" t="s">
        <v>44</v>
      </c>
      <c r="B24" s="8" t="s">
        <v>45</v>
      </c>
      <c r="C24" s="292" t="s">
        <v>46</v>
      </c>
      <c r="D24" s="10"/>
      <c r="E24" s="10"/>
      <c r="F24" s="10"/>
      <c r="G24" s="10"/>
      <c r="H24" s="10"/>
    </row>
    <row r="25" spans="1:15" ht="17.399999999999999" customHeight="1" x14ac:dyDescent="0.3">
      <c r="A25" s="318"/>
      <c r="B25" s="11" t="s">
        <v>47</v>
      </c>
      <c r="C25" s="293" t="s">
        <v>48</v>
      </c>
    </row>
    <row r="26" spans="1:15" x14ac:dyDescent="0.3">
      <c r="A26" s="318"/>
      <c r="B26" s="11" t="s">
        <v>49</v>
      </c>
      <c r="C26" s="293" t="s">
        <v>50</v>
      </c>
      <c r="D26" s="11"/>
    </row>
    <row r="27" spans="1:15" x14ac:dyDescent="0.3">
      <c r="A27" s="318"/>
      <c r="B27" s="11" t="s">
        <v>51</v>
      </c>
      <c r="C27" s="294" t="s">
        <v>52</v>
      </c>
      <c r="D27" s="11"/>
    </row>
    <row r="28" spans="1:15" x14ac:dyDescent="0.3">
      <c r="A28" s="318"/>
      <c r="B28" s="11" t="s">
        <v>53</v>
      </c>
      <c r="C28" s="295" t="s">
        <v>54</v>
      </c>
      <c r="D28" s="11"/>
    </row>
    <row r="29" spans="1:15" x14ac:dyDescent="0.3">
      <c r="A29" s="318"/>
      <c r="B29" s="11" t="s">
        <v>55</v>
      </c>
      <c r="C29" s="296" t="s">
        <v>56</v>
      </c>
      <c r="D29" s="11"/>
    </row>
    <row r="30" spans="1:15" x14ac:dyDescent="0.3">
      <c r="A30" s="319"/>
      <c r="B30" s="13" t="s">
        <v>57</v>
      </c>
      <c r="C30" s="297" t="s">
        <v>58</v>
      </c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mergeCells count="6">
    <mergeCell ref="A24:A30"/>
    <mergeCell ref="A6:A10"/>
    <mergeCell ref="A11:A12"/>
    <mergeCell ref="A13:A17"/>
    <mergeCell ref="A18:A19"/>
    <mergeCell ref="A20:A23"/>
  </mergeCells>
  <hyperlinks>
    <hyperlink ref="B6" location="'F 4.1a'!A1" display="F 4.1a" xr:uid="{4FA9D698-7DA6-40D0-96AE-0E2D951D7439}"/>
    <hyperlink ref="B7" location="'F 4.1b'!A1" display="F 4.1b" xr:uid="{C764553F-98DE-4D41-A03B-CB080E16EE13}"/>
    <hyperlink ref="B8" location="'F 4.1c'!A1" display="F 4.1c" xr:uid="{73423C67-E11D-4717-B7AF-5B2E213245A6}"/>
    <hyperlink ref="B9" location="'F 4.1d'!A1" display="F 4.1d" xr:uid="{098EDF22-51DB-4A69-8AE5-D48A834A189E}"/>
    <hyperlink ref="B10" location="'F 4.1e'!A1" display="F 4.1e" xr:uid="{C9606710-50DF-4897-A495-3A0F5ECD91E2}"/>
    <hyperlink ref="B24" location="'T 4.6a'!A1" display="T 4.6a" xr:uid="{1A9D0EAF-ABC6-47EB-B212-45CDDF96DD96}"/>
    <hyperlink ref="D2" location="'Innholdsside '!A1" display="Innhold" xr:uid="{BB54D754-9712-4561-AF32-DDA9067ED2AF}"/>
    <hyperlink ref="B14" location="'F 4.3b'!A1" display="F 4.3b" xr:uid="{5EE7BCA4-A926-43D1-8223-8A718DBA4341}"/>
    <hyperlink ref="B15" location="'F 4.3c'!A1" display="F 4.3c" xr:uid="{A9AEFF00-49A0-4567-8AC8-7D2EE134A106}"/>
    <hyperlink ref="B16" location="'F 4.3d'!A1" display="F 4.3d" xr:uid="{FFC45B00-228D-44BE-91AC-85AA635B97B7}"/>
    <hyperlink ref="B17" location="'F 4.3e'!A1" display="F 4.3e" xr:uid="{6277447D-9F8C-485C-A315-5BB852114C06}"/>
    <hyperlink ref="B18" location="'T 4.4'!A1" display="T 4.4" xr:uid="{5F38A895-EA9C-49ED-B689-EAF86A53D138}"/>
    <hyperlink ref="B20" location="'T 4.5a'!A1" display="T 4.5a" xr:uid="{0D23D40C-E3FA-4517-9F60-E19C09385FFB}"/>
    <hyperlink ref="B21" location="'T 4.5b'!A1" display="T 4.5b" xr:uid="{ECDA66D7-F144-48AD-9C96-3EBC21B759E0}"/>
    <hyperlink ref="B22" location="'F 4.5a,b,c,e'!A1" display="F 4.5a,b,c,e" xr:uid="{E238A40D-7486-4398-8FFA-12A951CC0AAF}"/>
    <hyperlink ref="B23" location="'F 4.5d'!A1" display="F 4.5d" xr:uid="{8ACD4B41-26EF-4BF3-A6DD-462C7A28D88E}"/>
    <hyperlink ref="B25" location="'F 4.6a'!A1" display="F 4.6a" xr:uid="{E9746C28-ECAF-459C-A6F9-556A4AA1B4D8}"/>
    <hyperlink ref="B26" location="'F 4.6b'!A1" display="F 4.6b" xr:uid="{A5F8C201-F5C3-4165-874F-42E221BDD26F}"/>
    <hyperlink ref="B27" location="'F 4.6c'!A1" display="F 4.6c" xr:uid="{63A34AB6-B352-4B46-9B6B-92390B1B50A5}"/>
    <hyperlink ref="B28" location="'F 4.6d'!A1" display="F 4.6d" xr:uid="{F5117700-267F-4677-86AD-BEC26FF11B1D}"/>
    <hyperlink ref="B29" location="'F 4.6e'!A1" display="F 4.6e" xr:uid="{672F01A1-8655-4D0E-AB1C-67E91AEE96A5}"/>
    <hyperlink ref="B30" location="'T 4.6b'!A1" display="T 4.6b" xr:uid="{220EDBF9-7C5B-4173-A959-3DDC9C8F1075}"/>
    <hyperlink ref="B11" location="'F 4.2ab'!A1" display="F 4.2ab" xr:uid="{350736B6-C4FB-4AE1-9AD7-888FA91BF879}"/>
    <hyperlink ref="B12" location="'F 4.2 Data 2012-2023'!A1" display="F4.2 Data 2012-2023" xr:uid="{B5CA4EA7-F9BE-46CE-B0BB-1231CE1B4F6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93C0-C25D-46D6-BD72-7FBDABEAC1BD}">
  <sheetPr codeName="Ark10"/>
  <dimension ref="A1:L25"/>
  <sheetViews>
    <sheetView workbookViewId="0">
      <selection activeCell="L1" sqref="L1"/>
    </sheetView>
  </sheetViews>
  <sheetFormatPr baseColWidth="10" defaultColWidth="11.44140625" defaultRowHeight="14.4" x14ac:dyDescent="0.3"/>
  <sheetData>
    <row r="1" spans="1:12" x14ac:dyDescent="0.3">
      <c r="A1" s="175" t="s">
        <v>145</v>
      </c>
      <c r="L1" s="7" t="s">
        <v>2</v>
      </c>
    </row>
    <row r="2" spans="1:12" x14ac:dyDescent="0.3">
      <c r="A2" t="s">
        <v>60</v>
      </c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12" x14ac:dyDescent="0.3">
      <c r="A3">
        <v>2013</v>
      </c>
      <c r="B3">
        <v>34180930.957874998</v>
      </c>
      <c r="C3">
        <v>236294073.04425016</v>
      </c>
      <c r="D3">
        <v>772374878.09690011</v>
      </c>
      <c r="E3">
        <v>1326511773.1956987</v>
      </c>
      <c r="F3">
        <v>667978269.80917513</v>
      </c>
      <c r="G3">
        <v>1126664237.1932998</v>
      </c>
      <c r="H3">
        <v>2454556624.1790748</v>
      </c>
    </row>
    <row r="4" spans="1:12" x14ac:dyDescent="0.3">
      <c r="A4">
        <v>2014</v>
      </c>
      <c r="B4">
        <v>120677733.52011</v>
      </c>
      <c r="C4">
        <v>256012740.53666991</v>
      </c>
      <c r="D4">
        <v>808233073.30453968</v>
      </c>
      <c r="E4">
        <v>1528597879.5840995</v>
      </c>
      <c r="F4">
        <v>861146388.31494021</v>
      </c>
      <c r="G4">
        <v>1181407377.7091305</v>
      </c>
      <c r="H4">
        <v>2647462950.3407817</v>
      </c>
    </row>
    <row r="5" spans="1:12" x14ac:dyDescent="0.3">
      <c r="A5">
        <v>2015</v>
      </c>
      <c r="B5">
        <v>175518979.75</v>
      </c>
      <c r="C5">
        <v>252530898.03999999</v>
      </c>
      <c r="D5">
        <v>849666047</v>
      </c>
      <c r="E5">
        <v>1596095553.2900002</v>
      </c>
      <c r="F5">
        <v>827734395.9000001</v>
      </c>
      <c r="G5">
        <v>1225493063.8000002</v>
      </c>
      <c r="H5">
        <v>2880705016.8499999</v>
      </c>
    </row>
    <row r="6" spans="1:12" x14ac:dyDescent="0.3">
      <c r="A6">
        <v>2016</v>
      </c>
      <c r="B6">
        <v>174685249.72602743</v>
      </c>
      <c r="C6">
        <v>252383964.74559689</v>
      </c>
      <c r="D6">
        <v>923454014.99999952</v>
      </c>
      <c r="E6">
        <v>1851575745.9589076</v>
      </c>
      <c r="F6">
        <v>898525201.05675161</v>
      </c>
      <c r="G6">
        <v>1235560676.8688824</v>
      </c>
      <c r="H6">
        <v>3339634356.291595</v>
      </c>
    </row>
    <row r="7" spans="1:12" x14ac:dyDescent="0.3">
      <c r="A7">
        <v>2017</v>
      </c>
      <c r="B7">
        <v>162585704.63541073</v>
      </c>
      <c r="C7">
        <v>248653947.07984692</v>
      </c>
      <c r="D7">
        <v>899611676.03210294</v>
      </c>
      <c r="E7">
        <v>1858543006.333672</v>
      </c>
      <c r="F7">
        <v>828358894.55530846</v>
      </c>
      <c r="G7">
        <v>1319234007.4014485</v>
      </c>
      <c r="H7">
        <v>3447810852.3474898</v>
      </c>
    </row>
    <row r="8" spans="1:12" x14ac:dyDescent="0.3">
      <c r="A8">
        <v>2018</v>
      </c>
      <c r="B8">
        <v>141680118.63287148</v>
      </c>
      <c r="C8">
        <v>259543974.55508152</v>
      </c>
      <c r="D8">
        <v>885021651.55623281</v>
      </c>
      <c r="E8">
        <v>1900280446.0206945</v>
      </c>
      <c r="F8">
        <v>989679548.51774478</v>
      </c>
      <c r="G8">
        <v>1320835115.1614077</v>
      </c>
      <c r="H8">
        <v>3596756286.3550673</v>
      </c>
    </row>
    <row r="9" spans="1:12" x14ac:dyDescent="0.3">
      <c r="A9">
        <v>2019</v>
      </c>
      <c r="B9">
        <v>110703109.99357159</v>
      </c>
      <c r="C9">
        <v>260086659.47443137</v>
      </c>
      <c r="D9">
        <v>850330635.10594976</v>
      </c>
      <c r="E9">
        <v>2076232148.6766169</v>
      </c>
      <c r="F9">
        <v>1010692151.8054955</v>
      </c>
      <c r="G9">
        <v>1425815854.4121566</v>
      </c>
      <c r="H9">
        <v>3496303642.4004436</v>
      </c>
    </row>
    <row r="10" spans="1:12" x14ac:dyDescent="0.3">
      <c r="A10">
        <v>2020</v>
      </c>
      <c r="B10">
        <v>86107981.266726136</v>
      </c>
      <c r="C10">
        <v>270461585.3166815</v>
      </c>
      <c r="D10">
        <v>779568116.23550439</v>
      </c>
      <c r="E10">
        <v>2049782530.7047205</v>
      </c>
      <c r="F10">
        <v>1133586812.8635113</v>
      </c>
      <c r="G10">
        <v>1436966745.2720788</v>
      </c>
      <c r="H10">
        <v>3525924422.5780597</v>
      </c>
    </row>
    <row r="11" spans="1:12" x14ac:dyDescent="0.3">
      <c r="A11">
        <v>2021</v>
      </c>
      <c r="B11">
        <v>81076111.396743745</v>
      </c>
      <c r="C11">
        <v>315754622.12510699</v>
      </c>
      <c r="D11">
        <v>732120819.10882628</v>
      </c>
      <c r="E11">
        <v>2208672180.2056589</v>
      </c>
      <c r="F11">
        <v>1094427666.4867175</v>
      </c>
      <c r="G11">
        <v>1756197510.1799476</v>
      </c>
      <c r="H11">
        <v>3947498044.5844297</v>
      </c>
    </row>
    <row r="12" spans="1:12" x14ac:dyDescent="0.3">
      <c r="A12">
        <v>2022</v>
      </c>
      <c r="B12">
        <v>61580606.672038674</v>
      </c>
      <c r="C12">
        <v>340636648.203062</v>
      </c>
      <c r="D12">
        <v>661416079.0733279</v>
      </c>
      <c r="E12">
        <v>2200492401.377924</v>
      </c>
      <c r="F12">
        <v>944749332.15149033</v>
      </c>
      <c r="G12">
        <v>1705096067.8565712</v>
      </c>
      <c r="H12">
        <v>3233161658.7510209</v>
      </c>
    </row>
    <row r="14" spans="1:12" x14ac:dyDescent="0.3">
      <c r="A14" s="175" t="s">
        <v>153</v>
      </c>
    </row>
    <row r="15" spans="1:12" x14ac:dyDescent="0.3">
      <c r="A15" t="s">
        <v>60</v>
      </c>
      <c r="B15" t="s">
        <v>146</v>
      </c>
      <c r="C15" t="s">
        <v>147</v>
      </c>
      <c r="D15" t="s">
        <v>148</v>
      </c>
      <c r="E15" t="s">
        <v>149</v>
      </c>
      <c r="F15" t="s">
        <v>150</v>
      </c>
      <c r="G15" t="s">
        <v>151</v>
      </c>
      <c r="H15" t="s">
        <v>152</v>
      </c>
    </row>
    <row r="16" spans="1:12" x14ac:dyDescent="0.3">
      <c r="A16">
        <v>2013</v>
      </c>
      <c r="B16">
        <v>32470545</v>
      </c>
      <c r="C16">
        <v>224470110</v>
      </c>
      <c r="D16">
        <v>733725868</v>
      </c>
      <c r="E16">
        <v>1260134204</v>
      </c>
      <c r="F16">
        <v>634553181</v>
      </c>
      <c r="G16">
        <v>1070286876</v>
      </c>
      <c r="H16">
        <v>2331732609</v>
      </c>
    </row>
    <row r="17" spans="1:8" x14ac:dyDescent="0.3">
      <c r="A17">
        <v>2014</v>
      </c>
      <c r="B17">
        <v>117505095.93000001</v>
      </c>
      <c r="C17">
        <v>249282123.21000004</v>
      </c>
      <c r="D17">
        <v>786984492.01999998</v>
      </c>
      <c r="E17">
        <v>1488410788.3000002</v>
      </c>
      <c r="F17">
        <v>838506707.21999991</v>
      </c>
      <c r="G17">
        <v>1150347982.1899998</v>
      </c>
      <c r="H17">
        <v>2577860711.1399999</v>
      </c>
    </row>
    <row r="18" spans="1:8" x14ac:dyDescent="0.3">
      <c r="A18">
        <v>2015</v>
      </c>
      <c r="B18">
        <v>175518979.75</v>
      </c>
      <c r="C18">
        <v>252530898.03999999</v>
      </c>
      <c r="D18">
        <v>849666047</v>
      </c>
      <c r="E18">
        <v>1596095553.2900002</v>
      </c>
      <c r="F18">
        <v>827734395.9000001</v>
      </c>
      <c r="G18">
        <v>1225493063.8000002</v>
      </c>
      <c r="H18">
        <v>2880705016.8499999</v>
      </c>
    </row>
    <row r="19" spans="1:8" x14ac:dyDescent="0.3">
      <c r="A19">
        <v>2016</v>
      </c>
      <c r="B19">
        <v>178528325.22</v>
      </c>
      <c r="C19">
        <v>257936411.97000006</v>
      </c>
      <c r="D19">
        <v>943770003.33000004</v>
      </c>
      <c r="E19">
        <v>1892310412.3700001</v>
      </c>
      <c r="F19">
        <v>918292755.4799999</v>
      </c>
      <c r="G19">
        <v>1262743011.7599998</v>
      </c>
      <c r="H19">
        <v>3413106312.1299992</v>
      </c>
    </row>
    <row r="20" spans="1:8" x14ac:dyDescent="0.3">
      <c r="A20">
        <v>2017</v>
      </c>
      <c r="B20">
        <v>169319679.34999999</v>
      </c>
      <c r="C20">
        <v>258952696.25999999</v>
      </c>
      <c r="D20">
        <v>936871792.43000007</v>
      </c>
      <c r="E20">
        <v>1935520140.5699999</v>
      </c>
      <c r="F20">
        <v>862667863.24999988</v>
      </c>
      <c r="G20">
        <v>1373874041.5200005</v>
      </c>
      <c r="H20">
        <v>3590612282.2300005</v>
      </c>
    </row>
    <row r="21" spans="1:8" x14ac:dyDescent="0.3">
      <c r="A21">
        <v>2018</v>
      </c>
      <c r="B21">
        <v>151974672.56</v>
      </c>
      <c r="C21">
        <v>278402579.90000004</v>
      </c>
      <c r="D21">
        <v>949327802.67000008</v>
      </c>
      <c r="E21">
        <v>2038355849.3800001</v>
      </c>
      <c r="F21">
        <v>1061590198.9399999</v>
      </c>
      <c r="G21">
        <v>1416807707.8800004</v>
      </c>
      <c r="H21">
        <v>3858098540.3700004</v>
      </c>
    </row>
    <row r="22" spans="1:8" x14ac:dyDescent="0.3">
      <c r="A22">
        <v>2019</v>
      </c>
      <c r="B22">
        <v>122190516.62</v>
      </c>
      <c r="C22">
        <v>287075252.79999995</v>
      </c>
      <c r="D22">
        <v>938567485.65999997</v>
      </c>
      <c r="E22">
        <v>2291677974.4000001</v>
      </c>
      <c r="F22">
        <v>1115569347.4200001</v>
      </c>
      <c r="G22">
        <v>1573769480.0599997</v>
      </c>
      <c r="H22">
        <v>3859107014.6999993</v>
      </c>
    </row>
    <row r="23" spans="1:8" x14ac:dyDescent="0.3">
      <c r="A23">
        <v>2020</v>
      </c>
      <c r="B23">
        <v>96527047</v>
      </c>
      <c r="C23">
        <v>303187437.13999999</v>
      </c>
      <c r="D23">
        <v>873895858.29999995</v>
      </c>
      <c r="E23">
        <v>2297806216.9199991</v>
      </c>
      <c r="F23">
        <v>1270750817.22</v>
      </c>
      <c r="G23">
        <v>1610839721.4499996</v>
      </c>
      <c r="H23">
        <v>3952561277.7099996</v>
      </c>
    </row>
    <row r="24" spans="1:8" x14ac:dyDescent="0.3">
      <c r="A24">
        <v>2021</v>
      </c>
      <c r="B24">
        <v>94615822</v>
      </c>
      <c r="C24">
        <v>368485644.01999998</v>
      </c>
      <c r="D24">
        <v>854384995.89999998</v>
      </c>
      <c r="E24">
        <v>2577520434.2999997</v>
      </c>
      <c r="F24">
        <v>1277197086.7900002</v>
      </c>
      <c r="G24">
        <v>2049482494.3800001</v>
      </c>
      <c r="H24">
        <v>4606730218.0300007</v>
      </c>
    </row>
    <row r="25" spans="1:8" x14ac:dyDescent="0.3">
      <c r="A25">
        <v>2022</v>
      </c>
      <c r="B25">
        <v>76421532.879999995</v>
      </c>
      <c r="C25">
        <v>422730080.41999996</v>
      </c>
      <c r="D25">
        <v>820817354.13</v>
      </c>
      <c r="E25">
        <v>2730811070.1100001</v>
      </c>
      <c r="F25">
        <v>1172433921.2</v>
      </c>
      <c r="G25">
        <v>2116024220.2099996</v>
      </c>
      <c r="H25">
        <v>4012353618.5100012</v>
      </c>
    </row>
  </sheetData>
  <hyperlinks>
    <hyperlink ref="L1" location="'Innholdsside '!A1" display="Innhold" xr:uid="{3FFDD55D-9C48-4383-956C-0112D8D50836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A1C2-C9A0-4899-BE1C-FAF89AEFC6E8}">
  <sheetPr codeName="Ark11"/>
  <dimension ref="A1:K26"/>
  <sheetViews>
    <sheetView workbookViewId="0">
      <selection activeCell="K1" sqref="K1"/>
    </sheetView>
  </sheetViews>
  <sheetFormatPr baseColWidth="10" defaultColWidth="11.44140625" defaultRowHeight="14.4" x14ac:dyDescent="0.3"/>
  <sheetData>
    <row r="1" spans="1:11" ht="16.2" x14ac:dyDescent="0.3">
      <c r="A1" s="175" t="s">
        <v>154</v>
      </c>
      <c r="K1" s="7" t="s">
        <v>2</v>
      </c>
    </row>
    <row r="2" spans="1:11" x14ac:dyDescent="0.3">
      <c r="A2" t="s">
        <v>60</v>
      </c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</row>
    <row r="3" spans="1:11" x14ac:dyDescent="0.3">
      <c r="A3">
        <v>2013</v>
      </c>
      <c r="B3">
        <v>2182343291.631752</v>
      </c>
      <c r="C3">
        <v>115050466.68862499</v>
      </c>
      <c r="D3">
        <v>595809437.17815006</v>
      </c>
      <c r="E3">
        <v>26358255.654249996</v>
      </c>
      <c r="F3">
        <v>1061819376.1373258</v>
      </c>
      <c r="G3">
        <v>8898299.6712999977</v>
      </c>
      <c r="H3">
        <v>118922896.9461</v>
      </c>
      <c r="I3">
        <v>555012463.84609997</v>
      </c>
      <c r="J3">
        <v>200491869.94849983</v>
      </c>
      <c r="K3">
        <v>765363655.21167409</v>
      </c>
    </row>
    <row r="4" spans="1:11" x14ac:dyDescent="0.3">
      <c r="A4">
        <v>2014</v>
      </c>
      <c r="B4">
        <v>2449348905.251431</v>
      </c>
      <c r="C4">
        <v>439195878.88630992</v>
      </c>
      <c r="D4">
        <v>646379758.98951006</v>
      </c>
      <c r="E4">
        <v>92745455.866959989</v>
      </c>
      <c r="F4">
        <v>1097040266.1919997</v>
      </c>
      <c r="G4">
        <v>19427392.360999998</v>
      </c>
      <c r="H4">
        <v>119692004.61399999</v>
      </c>
      <c r="I4">
        <v>502547876.87</v>
      </c>
      <c r="J4">
        <v>235857558.28907982</v>
      </c>
      <c r="K4">
        <v>786415483.98997974</v>
      </c>
    </row>
    <row r="5" spans="1:11" x14ac:dyDescent="0.3">
      <c r="A5">
        <v>2015</v>
      </c>
      <c r="B5">
        <v>2630015180.1199999</v>
      </c>
      <c r="C5">
        <v>373966364.72000003</v>
      </c>
      <c r="D5">
        <v>624446066</v>
      </c>
      <c r="E5">
        <v>186187473.88</v>
      </c>
      <c r="F5">
        <v>1080974930.1700001</v>
      </c>
      <c r="G5">
        <v>41671785.089999996</v>
      </c>
      <c r="H5">
        <v>166439422</v>
      </c>
      <c r="I5">
        <v>508481271</v>
      </c>
      <c r="J5">
        <v>237486576.03999993</v>
      </c>
      <c r="K5">
        <v>785771838.1099999</v>
      </c>
    </row>
    <row r="6" spans="1:11" x14ac:dyDescent="0.3">
      <c r="A6">
        <v>2016</v>
      </c>
      <c r="B6">
        <v>2864112015.2348318</v>
      </c>
      <c r="C6">
        <v>709166678.83561647</v>
      </c>
      <c r="D6">
        <v>701455312.13307238</v>
      </c>
      <c r="E6">
        <v>176014802.58317029</v>
      </c>
      <c r="F6">
        <v>1133843238.2583191</v>
      </c>
      <c r="G6">
        <v>64852377.690802343</v>
      </c>
      <c r="H6">
        <v>259550256.36007831</v>
      </c>
      <c r="I6">
        <v>540558736.13502967</v>
      </c>
      <c r="J6">
        <v>286868929.27592874</v>
      </c>
      <c r="K6">
        <v>775482171.36007726</v>
      </c>
    </row>
    <row r="7" spans="1:11" x14ac:dyDescent="0.3">
      <c r="A7">
        <v>2017</v>
      </c>
      <c r="B7">
        <v>3004322482.7206721</v>
      </c>
      <c r="C7">
        <v>462614213.79311681</v>
      </c>
      <c r="D7">
        <v>683758806.74234569</v>
      </c>
      <c r="E7">
        <v>159656520.46536556</v>
      </c>
      <c r="F7">
        <v>1140902531.9324253</v>
      </c>
      <c r="G7">
        <v>76163192.714164719</v>
      </c>
      <c r="H7">
        <v>254237896.79072183</v>
      </c>
      <c r="I7">
        <v>493539018.91459519</v>
      </c>
      <c r="J7">
        <v>360848599.75533295</v>
      </c>
      <c r="K7">
        <v>852914781.4614321</v>
      </c>
    </row>
    <row r="8" spans="1:11" x14ac:dyDescent="0.3">
      <c r="A8">
        <v>2018</v>
      </c>
      <c r="B8">
        <v>2959272841.7790041</v>
      </c>
      <c r="C8">
        <v>728615775.04286695</v>
      </c>
      <c r="D8">
        <v>787686952.66817617</v>
      </c>
      <c r="E8">
        <v>101139684.39633286</v>
      </c>
      <c r="F8">
        <v>1144985438.7297592</v>
      </c>
      <c r="G8">
        <v>87160074.537653863</v>
      </c>
      <c r="H8">
        <v>214701887.88710359</v>
      </c>
      <c r="I8">
        <v>473740288.48865825</v>
      </c>
      <c r="J8">
        <v>358141766.79791319</v>
      </c>
      <c r="K8">
        <v>879397683.24096191</v>
      </c>
    </row>
    <row r="9" spans="1:11" x14ac:dyDescent="0.3">
      <c r="A9">
        <v>2019</v>
      </c>
      <c r="B9">
        <v>2848304472.1381536</v>
      </c>
      <c r="C9">
        <v>795600231.87207353</v>
      </c>
      <c r="D9">
        <v>743642527.52405119</v>
      </c>
      <c r="E9">
        <v>109033891.97129707</v>
      </c>
      <c r="F9">
        <v>1151304123.1381018</v>
      </c>
      <c r="G9">
        <v>103746604.02751438</v>
      </c>
      <c r="H9">
        <v>163691645.18079442</v>
      </c>
      <c r="I9">
        <v>442201513.27961022</v>
      </c>
      <c r="J9">
        <v>396180191.34771085</v>
      </c>
      <c r="K9">
        <v>936847097.83219326</v>
      </c>
    </row>
    <row r="10" spans="1:11" x14ac:dyDescent="0.3">
      <c r="A10">
        <v>2020</v>
      </c>
      <c r="B10">
        <v>2716676429.7323799</v>
      </c>
      <c r="C10">
        <v>690107842.95272076</v>
      </c>
      <c r="D10">
        <v>742409703.83586109</v>
      </c>
      <c r="E10">
        <v>82143898.037466526</v>
      </c>
      <c r="F10">
        <v>1275879385.9054437</v>
      </c>
      <c r="G10">
        <v>151635871.54326496</v>
      </c>
      <c r="H10">
        <v>149757042.81891173</v>
      </c>
      <c r="I10">
        <v>533694900.98126662</v>
      </c>
      <c r="J10">
        <v>388751131.59678692</v>
      </c>
      <c r="K10">
        <v>740651694.23728788</v>
      </c>
    </row>
    <row r="11" spans="1:11" x14ac:dyDescent="0.3">
      <c r="A11">
        <v>2021</v>
      </c>
      <c r="B11">
        <v>2902366886.1611018</v>
      </c>
      <c r="C11">
        <v>601271721.0197084</v>
      </c>
      <c r="D11">
        <v>805478609.88860261</v>
      </c>
      <c r="E11">
        <v>197253490.59982839</v>
      </c>
      <c r="F11">
        <v>1761249005.9811478</v>
      </c>
      <c r="G11">
        <v>290855281.91945148</v>
      </c>
      <c r="H11">
        <v>164606958.01199642</v>
      </c>
      <c r="I11">
        <v>798468029.99143159</v>
      </c>
      <c r="J11">
        <v>464598513.25620824</v>
      </c>
      <c r="K11">
        <v>518664376.7095117</v>
      </c>
    </row>
    <row r="12" spans="1:11" x14ac:dyDescent="0.3">
      <c r="A12">
        <v>2022</v>
      </c>
      <c r="B12">
        <v>2677932111.1603541</v>
      </c>
      <c r="C12">
        <v>407641165.95487499</v>
      </c>
      <c r="D12">
        <v>875397774.3755033</v>
      </c>
      <c r="E12">
        <v>123589135.93070105</v>
      </c>
      <c r="F12">
        <v>1642909994.5527806</v>
      </c>
      <c r="G12">
        <v>362758881.81305426</v>
      </c>
      <c r="H12">
        <v>151435337.90491527</v>
      </c>
      <c r="I12">
        <v>1116124241.1120062</v>
      </c>
      <c r="J12">
        <v>353249858.88799316</v>
      </c>
      <c r="K12">
        <v>290057854.84286869</v>
      </c>
    </row>
    <row r="15" spans="1:11" ht="16.2" x14ac:dyDescent="0.3">
      <c r="A15" s="175" t="s">
        <v>165</v>
      </c>
    </row>
    <row r="16" spans="1:11" x14ac:dyDescent="0.3">
      <c r="A16" t="s">
        <v>60</v>
      </c>
      <c r="B16" t="s">
        <v>155</v>
      </c>
      <c r="C16" t="s">
        <v>156</v>
      </c>
      <c r="D16" t="s">
        <v>157</v>
      </c>
      <c r="E16" t="s">
        <v>158</v>
      </c>
      <c r="F16" t="s">
        <v>159</v>
      </c>
      <c r="G16" t="s">
        <v>160</v>
      </c>
      <c r="H16" t="s">
        <v>161</v>
      </c>
      <c r="I16" t="s">
        <v>162</v>
      </c>
      <c r="J16" t="s">
        <v>163</v>
      </c>
      <c r="K16" t="s">
        <v>164</v>
      </c>
    </row>
    <row r="17" spans="1:11" x14ac:dyDescent="0.3">
      <c r="A17">
        <v>2013</v>
      </c>
      <c r="B17">
        <v>2073140610</v>
      </c>
      <c r="C17">
        <v>109293435</v>
      </c>
      <c r="D17">
        <v>565995618</v>
      </c>
      <c r="E17">
        <v>25039310</v>
      </c>
      <c r="F17">
        <v>1008686799</v>
      </c>
      <c r="G17">
        <v>8453036</v>
      </c>
      <c r="H17">
        <v>112972092</v>
      </c>
      <c r="I17">
        <v>527240092</v>
      </c>
      <c r="J17">
        <v>190459420</v>
      </c>
      <c r="K17">
        <v>727065481</v>
      </c>
    </row>
    <row r="18" spans="1:11" x14ac:dyDescent="0.3">
      <c r="A18">
        <v>2014</v>
      </c>
      <c r="B18">
        <v>2384955117.0900002</v>
      </c>
      <c r="C18">
        <v>427649346.52999997</v>
      </c>
      <c r="D18">
        <v>629386328.13</v>
      </c>
      <c r="E18">
        <v>90307162.480000004</v>
      </c>
      <c r="F18">
        <v>1068198896</v>
      </c>
      <c r="G18">
        <v>18916643</v>
      </c>
      <c r="H18">
        <v>116545282</v>
      </c>
      <c r="I18">
        <v>489335810</v>
      </c>
      <c r="J18">
        <v>229656824.03999996</v>
      </c>
      <c r="K18">
        <v>765740490.74000001</v>
      </c>
    </row>
    <row r="19" spans="1:11" x14ac:dyDescent="0.3">
      <c r="A19">
        <v>2015</v>
      </c>
      <c r="B19">
        <v>2630015180.1199999</v>
      </c>
      <c r="C19">
        <v>373966364.72000003</v>
      </c>
      <c r="D19">
        <v>624446066</v>
      </c>
      <c r="E19">
        <v>186187473.88</v>
      </c>
      <c r="F19">
        <v>1080974930.1700001</v>
      </c>
      <c r="G19">
        <v>41671785.089999996</v>
      </c>
      <c r="H19">
        <v>166439422</v>
      </c>
      <c r="I19">
        <v>508481271</v>
      </c>
      <c r="J19">
        <v>237486576.03999993</v>
      </c>
      <c r="K19">
        <v>785771838.1099999</v>
      </c>
    </row>
    <row r="20" spans="1:11" x14ac:dyDescent="0.3">
      <c r="A20">
        <v>2016</v>
      </c>
      <c r="B20">
        <v>2927122479.5699997</v>
      </c>
      <c r="C20">
        <v>724768345.76999998</v>
      </c>
      <c r="D20">
        <v>716887329</v>
      </c>
      <c r="E20">
        <v>179887128.24000001</v>
      </c>
      <c r="F20">
        <v>1158787789.5</v>
      </c>
      <c r="G20">
        <v>66279130</v>
      </c>
      <c r="H20">
        <v>265260362</v>
      </c>
      <c r="I20">
        <v>552451028.32999992</v>
      </c>
      <c r="J20">
        <v>293180045.72000003</v>
      </c>
      <c r="K20">
        <v>792542779.12999988</v>
      </c>
    </row>
    <row r="21" spans="1:11" x14ac:dyDescent="0.3">
      <c r="A21">
        <v>2017</v>
      </c>
      <c r="B21">
        <v>3128755511.3099999</v>
      </c>
      <c r="C21">
        <v>481774769.30000007</v>
      </c>
      <c r="D21">
        <v>712078729</v>
      </c>
      <c r="E21">
        <v>166269174.23000002</v>
      </c>
      <c r="F21">
        <v>1188156433</v>
      </c>
      <c r="G21">
        <v>79317719.829999998</v>
      </c>
      <c r="H21">
        <v>264767922</v>
      </c>
      <c r="I21">
        <v>513980418</v>
      </c>
      <c r="J21">
        <v>375794227.05999994</v>
      </c>
      <c r="K21">
        <v>888240805.87999976</v>
      </c>
    </row>
    <row r="22" spans="1:11" x14ac:dyDescent="0.3">
      <c r="A22">
        <v>2018</v>
      </c>
      <c r="B22">
        <v>3174295204.4699998</v>
      </c>
      <c r="C22">
        <v>781557390.70999992</v>
      </c>
      <c r="D22">
        <v>844920712</v>
      </c>
      <c r="E22">
        <v>108488548.48000002</v>
      </c>
      <c r="F22">
        <v>1228180699</v>
      </c>
      <c r="G22">
        <v>93493172.620000005</v>
      </c>
      <c r="H22">
        <v>230302243</v>
      </c>
      <c r="I22">
        <v>508162513.66999996</v>
      </c>
      <c r="J22">
        <v>384164540.97000003</v>
      </c>
      <c r="K22">
        <v>943295193.77999985</v>
      </c>
    </row>
    <row r="23" spans="1:11" x14ac:dyDescent="0.3">
      <c r="A23">
        <v>2019</v>
      </c>
      <c r="B23">
        <v>3143866463.75</v>
      </c>
      <c r="C23">
        <v>878157834.60000002</v>
      </c>
      <c r="D23">
        <v>820808599</v>
      </c>
      <c r="E23">
        <v>120348087.69000001</v>
      </c>
      <c r="F23">
        <v>1270772299</v>
      </c>
      <c r="G23">
        <v>114512150.06</v>
      </c>
      <c r="H23">
        <v>180677550</v>
      </c>
      <c r="I23">
        <v>488087745.32999998</v>
      </c>
      <c r="J23">
        <v>437290896.87</v>
      </c>
      <c r="K23">
        <v>1034061562.36</v>
      </c>
    </row>
    <row r="24" spans="1:11" x14ac:dyDescent="0.3">
      <c r="A24">
        <v>2020</v>
      </c>
      <c r="B24">
        <v>3045394277.730001</v>
      </c>
      <c r="C24">
        <v>773610891.94999993</v>
      </c>
      <c r="D24">
        <v>832241278</v>
      </c>
      <c r="E24">
        <v>92083309.699999988</v>
      </c>
      <c r="F24">
        <v>1430260791.5999999</v>
      </c>
      <c r="G24">
        <v>169983812</v>
      </c>
      <c r="H24">
        <v>167877645</v>
      </c>
      <c r="I24">
        <v>598271984</v>
      </c>
      <c r="J24">
        <v>435790018.52000004</v>
      </c>
      <c r="K24">
        <v>830270549.24000001</v>
      </c>
    </row>
    <row r="25" spans="1:11" x14ac:dyDescent="0.3">
      <c r="A25">
        <v>2021</v>
      </c>
      <c r="B25">
        <v>3387062156.1500001</v>
      </c>
      <c r="C25">
        <v>701684098.43000007</v>
      </c>
      <c r="D25">
        <v>939993537.74000001</v>
      </c>
      <c r="E25">
        <v>230194823.53</v>
      </c>
      <c r="F25">
        <v>2055377589.9800003</v>
      </c>
      <c r="G25">
        <v>339428114</v>
      </c>
      <c r="H25">
        <v>192096320</v>
      </c>
      <c r="I25">
        <v>931812191</v>
      </c>
      <c r="J25">
        <v>542186464.97000015</v>
      </c>
      <c r="K25">
        <v>605281327.61999989</v>
      </c>
    </row>
    <row r="26" spans="1:11" x14ac:dyDescent="0.3">
      <c r="A26">
        <v>2022</v>
      </c>
      <c r="B26">
        <v>3323313749.9500008</v>
      </c>
      <c r="C26">
        <v>505882686.95000011</v>
      </c>
      <c r="D26">
        <v>1086368638</v>
      </c>
      <c r="E26">
        <v>153374117.69</v>
      </c>
      <c r="F26">
        <v>2038851303.2399998</v>
      </c>
      <c r="G26">
        <v>450183772.33000004</v>
      </c>
      <c r="H26">
        <v>187931254.34</v>
      </c>
      <c r="I26">
        <v>1385110183.22</v>
      </c>
      <c r="J26">
        <v>438383074.88000005</v>
      </c>
      <c r="K26">
        <v>359961797.85999995</v>
      </c>
    </row>
  </sheetData>
  <hyperlinks>
    <hyperlink ref="K1" location="'Innholdsside '!A1" display="Innhold" xr:uid="{757478B4-B747-43F5-894F-22FF4F045BAA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5418-0750-441F-8568-8CCD209DBE71}">
  <sheetPr codeName="Ark12"/>
  <dimension ref="A1:M29"/>
  <sheetViews>
    <sheetView workbookViewId="0">
      <selection activeCell="M1" sqref="M1"/>
    </sheetView>
  </sheetViews>
  <sheetFormatPr baseColWidth="10" defaultColWidth="11.44140625" defaultRowHeight="14.4" x14ac:dyDescent="0.3"/>
  <sheetData>
    <row r="1" spans="1:13" x14ac:dyDescent="0.3">
      <c r="A1" s="175" t="s">
        <v>166</v>
      </c>
      <c r="M1" s="7" t="s">
        <v>2</v>
      </c>
    </row>
    <row r="2" spans="1:13" x14ac:dyDescent="0.3">
      <c r="A2" t="s">
        <v>60</v>
      </c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</row>
    <row r="3" spans="1:13" x14ac:dyDescent="0.3">
      <c r="A3">
        <v>2013</v>
      </c>
      <c r="B3">
        <v>1300886128.9183176</v>
      </c>
      <c r="C3">
        <v>1014477090.2433208</v>
      </c>
      <c r="D3">
        <v>2345347899.8944921</v>
      </c>
      <c r="E3">
        <v>1897086528.0966699</v>
      </c>
      <c r="F3">
        <v>1804933218.7926183</v>
      </c>
      <c r="G3">
        <v>519382008.9925676</v>
      </c>
      <c r="H3">
        <v>3749310998.0150337</v>
      </c>
      <c r="I3">
        <v>570875978.08380759</v>
      </c>
    </row>
    <row r="4" spans="1:13" x14ac:dyDescent="0.3">
      <c r="A4">
        <v>2014</v>
      </c>
      <c r="B4">
        <v>1458779805.889641</v>
      </c>
      <c r="C4">
        <v>1278124790.1519501</v>
      </c>
      <c r="D4">
        <v>2887403918.3575296</v>
      </c>
      <c r="E4">
        <v>2221964305.5871291</v>
      </c>
      <c r="F4">
        <v>2109952431.115881</v>
      </c>
      <c r="G4">
        <v>588581527.68103004</v>
      </c>
      <c r="H4">
        <v>4091350770.2745628</v>
      </c>
      <c r="I4">
        <v>598047925.31171978</v>
      </c>
    </row>
    <row r="5" spans="1:13" x14ac:dyDescent="0.3">
      <c r="A5">
        <v>2015</v>
      </c>
      <c r="B5">
        <v>1493689783.5999997</v>
      </c>
      <c r="C5">
        <v>1198792340.8799999</v>
      </c>
      <c r="D5">
        <v>3096535589.0999994</v>
      </c>
      <c r="E5">
        <v>2461037266.9600005</v>
      </c>
      <c r="F5">
        <v>2302649110.3499999</v>
      </c>
      <c r="G5">
        <v>616044247.14999986</v>
      </c>
      <c r="H5">
        <v>4594844663.750001</v>
      </c>
      <c r="I5">
        <v>618936259.31000006</v>
      </c>
    </row>
    <row r="6" spans="1:13" x14ac:dyDescent="0.3">
      <c r="A6">
        <v>2016</v>
      </c>
      <c r="B6">
        <v>1675822879.5401227</v>
      </c>
      <c r="C6">
        <v>1407271894.3737752</v>
      </c>
      <c r="D6">
        <v>3659549348.0724192</v>
      </c>
      <c r="E6">
        <v>2816220888.287663</v>
      </c>
      <c r="F6">
        <v>2729393180.6066551</v>
      </c>
      <c r="G6">
        <v>701178755.45009828</v>
      </c>
      <c r="H6">
        <v>5162150463.5322723</v>
      </c>
      <c r="I6">
        <v>651428697.80821872</v>
      </c>
    </row>
    <row r="7" spans="1:13" x14ac:dyDescent="0.3">
      <c r="A7">
        <v>2017</v>
      </c>
      <c r="B7">
        <v>1711990153.838326</v>
      </c>
      <c r="C7">
        <v>1377219683.7581046</v>
      </c>
      <c r="D7">
        <v>3775767975.7791896</v>
      </c>
      <c r="E7">
        <v>2755379640.6342154</v>
      </c>
      <c r="F7">
        <v>2789360668.578805</v>
      </c>
      <c r="G7">
        <v>669344777.89898038</v>
      </c>
      <c r="H7">
        <v>5360612658.6155014</v>
      </c>
      <c r="I7">
        <v>691848958.68901885</v>
      </c>
    </row>
    <row r="8" spans="1:13" x14ac:dyDescent="0.3">
      <c r="A8">
        <v>2018</v>
      </c>
      <c r="B8">
        <v>1677346450.853873</v>
      </c>
      <c r="C8">
        <v>1535649395.9962378</v>
      </c>
      <c r="D8">
        <v>4088256638.7312217</v>
      </c>
      <c r="E8">
        <v>2918892894.5218835</v>
      </c>
      <c r="F8">
        <v>2948336947.521163</v>
      </c>
      <c r="G8">
        <v>633581082.44571126</v>
      </c>
      <c r="H8">
        <v>5629428097.5600901</v>
      </c>
      <c r="I8">
        <v>681519202.83186781</v>
      </c>
    </row>
    <row r="9" spans="1:13" x14ac:dyDescent="0.3">
      <c r="A9">
        <v>2019</v>
      </c>
      <c r="B9">
        <v>1571269763.5556042</v>
      </c>
      <c r="C9">
        <v>1584195160.6532862</v>
      </c>
      <c r="D9">
        <v>4091321703.3677869</v>
      </c>
      <c r="E9">
        <v>2929901152.9108615</v>
      </c>
      <c r="F9">
        <v>2995596799.9887009</v>
      </c>
      <c r="G9">
        <v>623282348.989779</v>
      </c>
      <c r="H9">
        <v>5741127559.8720007</v>
      </c>
      <c r="I9">
        <v>679732625.24355471</v>
      </c>
    </row>
    <row r="10" spans="1:13" x14ac:dyDescent="0.3">
      <c r="A10">
        <v>2020</v>
      </c>
      <c r="B10">
        <v>1636315178.421051</v>
      </c>
      <c r="C10">
        <v>1647509824.2194433</v>
      </c>
      <c r="D10">
        <v>3787743724.7546935</v>
      </c>
      <c r="E10">
        <v>2781500841.8644094</v>
      </c>
      <c r="F10">
        <v>3284641130.9545069</v>
      </c>
      <c r="G10">
        <v>688477475.06690431</v>
      </c>
      <c r="H10">
        <v>5952756042.4264297</v>
      </c>
      <c r="I10">
        <v>801354305.6913476</v>
      </c>
    </row>
    <row r="11" spans="1:13" x14ac:dyDescent="0.3">
      <c r="A11">
        <v>2021</v>
      </c>
      <c r="B11">
        <v>1821854533.5561256</v>
      </c>
      <c r="C11">
        <v>1782619704.721508</v>
      </c>
      <c r="D11">
        <v>4171025208.2862225</v>
      </c>
      <c r="E11">
        <v>3110457862.0565619</v>
      </c>
      <c r="F11">
        <v>3814788563.2990632</v>
      </c>
      <c r="G11">
        <v>906939377.79777145</v>
      </c>
      <c r="H11">
        <v>6578715336.8637295</v>
      </c>
      <c r="I11">
        <v>1056146435.878322</v>
      </c>
    </row>
    <row r="12" spans="1:13" x14ac:dyDescent="0.3">
      <c r="A12">
        <v>2022</v>
      </c>
      <c r="B12">
        <v>1788440305.9951651</v>
      </c>
      <c r="C12">
        <v>1590535390.9347289</v>
      </c>
      <c r="D12">
        <v>3607965292.9331298</v>
      </c>
      <c r="E12">
        <v>2964198352.1676121</v>
      </c>
      <c r="F12">
        <v>3741980234.810637</v>
      </c>
      <c r="G12">
        <v>800743393.12651145</v>
      </c>
      <c r="H12">
        <v>5829296723.8758841</v>
      </c>
      <c r="I12">
        <v>1154713744.84287</v>
      </c>
    </row>
    <row r="14" spans="1:13" x14ac:dyDescent="0.3">
      <c r="A14" s="175" t="s">
        <v>175</v>
      </c>
    </row>
    <row r="15" spans="1:13" x14ac:dyDescent="0.3">
      <c r="A15" t="s">
        <v>60</v>
      </c>
      <c r="B15" t="s">
        <v>167</v>
      </c>
      <c r="C15" t="s">
        <v>168</v>
      </c>
      <c r="D15" t="s">
        <v>169</v>
      </c>
      <c r="E15" t="s">
        <v>170</v>
      </c>
      <c r="F15" t="s">
        <v>171</v>
      </c>
      <c r="G15" t="s">
        <v>172</v>
      </c>
      <c r="H15" t="s">
        <v>173</v>
      </c>
      <c r="I15" t="s">
        <v>174</v>
      </c>
    </row>
    <row r="16" spans="1:13" x14ac:dyDescent="0.3">
      <c r="A16">
        <v>2013</v>
      </c>
      <c r="B16">
        <v>1235790846.1000001</v>
      </c>
      <c r="C16">
        <v>963713482.54999995</v>
      </c>
      <c r="D16">
        <v>2227988600.3699999</v>
      </c>
      <c r="E16">
        <v>1802157862.6800001</v>
      </c>
      <c r="F16">
        <v>1714615829.9499998</v>
      </c>
      <c r="G16">
        <v>493392556.10000014</v>
      </c>
      <c r="H16">
        <v>3561698528.0500002</v>
      </c>
      <c r="I16">
        <v>542309808.89999998</v>
      </c>
    </row>
    <row r="17" spans="1:9" x14ac:dyDescent="0.3">
      <c r="A17">
        <v>2014</v>
      </c>
      <c r="B17">
        <v>1420428243.3199999</v>
      </c>
      <c r="C17">
        <v>1244522677.8499997</v>
      </c>
      <c r="D17">
        <v>2811493591.3899989</v>
      </c>
      <c r="E17">
        <v>2163548496.1900005</v>
      </c>
      <c r="F17">
        <v>2054481432.4400003</v>
      </c>
      <c r="G17">
        <v>573107621.88999987</v>
      </c>
      <c r="H17">
        <v>3983788481.2799988</v>
      </c>
      <c r="I17">
        <v>582325146.36000001</v>
      </c>
    </row>
    <row r="18" spans="1:9" x14ac:dyDescent="0.3">
      <c r="A18">
        <v>2015</v>
      </c>
      <c r="B18">
        <v>1493689783.5999997</v>
      </c>
      <c r="C18">
        <v>1198792340.8799999</v>
      </c>
      <c r="D18">
        <v>3096535589.0999994</v>
      </c>
      <c r="E18">
        <v>2461037266.9600005</v>
      </c>
      <c r="F18">
        <v>2302649110.3499999</v>
      </c>
      <c r="G18">
        <v>616044247.14999986</v>
      </c>
      <c r="H18">
        <v>4594844663.750001</v>
      </c>
      <c r="I18">
        <v>618936259.31000006</v>
      </c>
    </row>
    <row r="19" spans="1:9" x14ac:dyDescent="0.3">
      <c r="A19">
        <v>2016</v>
      </c>
      <c r="B19">
        <v>1712690982.8899999</v>
      </c>
      <c r="C19">
        <v>1438231876.0499997</v>
      </c>
      <c r="D19">
        <v>3740059433.7299991</v>
      </c>
      <c r="E19">
        <v>2878177747.8300014</v>
      </c>
      <c r="F19">
        <v>2789439830.5800004</v>
      </c>
      <c r="G19">
        <v>716604688.06999993</v>
      </c>
      <c r="H19">
        <v>5275717773.7300014</v>
      </c>
      <c r="I19">
        <v>665760129.15999997</v>
      </c>
    </row>
    <row r="20" spans="1:9" x14ac:dyDescent="0.3">
      <c r="A20">
        <v>2017</v>
      </c>
      <c r="B20">
        <v>1782897362.0300004</v>
      </c>
      <c r="C20">
        <v>1434261368.6200004</v>
      </c>
      <c r="D20">
        <v>3932152733.8000016</v>
      </c>
      <c r="E20">
        <v>2869501954.5900002</v>
      </c>
      <c r="F20">
        <v>2904890408.750001</v>
      </c>
      <c r="G20">
        <v>697067699.91000021</v>
      </c>
      <c r="H20">
        <v>5582638513.7099972</v>
      </c>
      <c r="I20">
        <v>720503958.86000013</v>
      </c>
    </row>
    <row r="21" spans="1:9" x14ac:dyDescent="0.3">
      <c r="A21">
        <v>2018</v>
      </c>
      <c r="B21">
        <v>1799223349.74</v>
      </c>
      <c r="C21">
        <v>1647230510.3600001</v>
      </c>
      <c r="D21">
        <v>4385311573.7600012</v>
      </c>
      <c r="E21">
        <v>3130981228.4400001</v>
      </c>
      <c r="F21">
        <v>3162564702.2299991</v>
      </c>
      <c r="G21">
        <v>679617426.03000021</v>
      </c>
      <c r="H21">
        <v>6038465383.0200014</v>
      </c>
      <c r="I21">
        <v>731038756.13000011</v>
      </c>
    </row>
    <row r="22" spans="1:9" x14ac:dyDescent="0.3">
      <c r="A22">
        <v>2019</v>
      </c>
      <c r="B22">
        <v>1734316806.1800005</v>
      </c>
      <c r="C22">
        <v>1748583441.95</v>
      </c>
      <c r="D22">
        <v>4515868728.7300014</v>
      </c>
      <c r="E22">
        <v>3233930244.0600004</v>
      </c>
      <c r="F22">
        <v>3306442977.0500031</v>
      </c>
      <c r="G22">
        <v>687958922.09000027</v>
      </c>
      <c r="H22">
        <v>6336871137.2500019</v>
      </c>
      <c r="I22">
        <v>750266913.43000007</v>
      </c>
    </row>
    <row r="23" spans="1:9" x14ac:dyDescent="0.3">
      <c r="A23">
        <v>2020</v>
      </c>
      <c r="B23">
        <v>1834309315.0099998</v>
      </c>
      <c r="C23">
        <v>1846858512.9499996</v>
      </c>
      <c r="D23">
        <v>4246060715.4500031</v>
      </c>
      <c r="E23">
        <v>3118062443.730001</v>
      </c>
      <c r="F23">
        <v>3682082707.8000011</v>
      </c>
      <c r="G23">
        <v>771783249.54999983</v>
      </c>
      <c r="H23">
        <v>6673039523.5599985</v>
      </c>
      <c r="I23">
        <v>898318176.68000031</v>
      </c>
    </row>
    <row r="24" spans="1:9" x14ac:dyDescent="0.3">
      <c r="A24">
        <v>2021</v>
      </c>
      <c r="B24">
        <v>2126104240.6599996</v>
      </c>
      <c r="C24">
        <v>2080317195.4099996</v>
      </c>
      <c r="D24">
        <v>4867586418.0699987</v>
      </c>
      <c r="E24">
        <v>3629904325.0199995</v>
      </c>
      <c r="F24">
        <v>4451858253.3699999</v>
      </c>
      <c r="G24">
        <v>1058398253.8900003</v>
      </c>
      <c r="H24">
        <v>7677360798.1199989</v>
      </c>
      <c r="I24">
        <v>1232522890.6700006</v>
      </c>
    </row>
    <row r="25" spans="1:9" x14ac:dyDescent="0.3">
      <c r="A25">
        <v>2022</v>
      </c>
      <c r="B25">
        <v>2219454419.7399993</v>
      </c>
      <c r="C25">
        <v>1973854420.1499996</v>
      </c>
      <c r="D25">
        <v>4477484928.5300016</v>
      </c>
      <c r="E25">
        <v>3678570155.0400004</v>
      </c>
      <c r="F25">
        <v>4643797471.4000015</v>
      </c>
      <c r="G25">
        <v>993722550.87</v>
      </c>
      <c r="H25">
        <v>7234157234.3299971</v>
      </c>
      <c r="I25">
        <v>1432999757.3499997</v>
      </c>
    </row>
    <row r="28" spans="1:9" x14ac:dyDescent="0.3">
      <c r="A28" s="176" t="s">
        <v>176</v>
      </c>
    </row>
    <row r="29" spans="1:9" x14ac:dyDescent="0.3">
      <c r="A29" s="176" t="s">
        <v>177</v>
      </c>
    </row>
  </sheetData>
  <hyperlinks>
    <hyperlink ref="M1" location="'Innholdsside '!A1" display="Innhold" xr:uid="{D08CDA77-4428-4BE7-85CD-A2A203C24294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215F-C5D0-47C7-9545-B0D0205CE6ED}">
  <sheetPr codeName="Ark13"/>
  <dimension ref="A1:M25"/>
  <sheetViews>
    <sheetView workbookViewId="0">
      <selection activeCell="L1" sqref="L1"/>
    </sheetView>
  </sheetViews>
  <sheetFormatPr baseColWidth="10" defaultColWidth="11.44140625" defaultRowHeight="14.4" x14ac:dyDescent="0.3"/>
  <sheetData>
    <row r="1" spans="1:13" x14ac:dyDescent="0.3">
      <c r="A1" s="175" t="s">
        <v>178</v>
      </c>
      <c r="L1" s="7" t="s">
        <v>2</v>
      </c>
    </row>
    <row r="2" spans="1:13" x14ac:dyDescent="0.3">
      <c r="A2" t="s">
        <v>60</v>
      </c>
      <c r="B2" t="s">
        <v>179</v>
      </c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  <c r="L2" t="s">
        <v>189</v>
      </c>
      <c r="M2" t="s">
        <v>190</v>
      </c>
    </row>
    <row r="3" spans="1:13" x14ac:dyDescent="0.3">
      <c r="A3">
        <v>2013</v>
      </c>
      <c r="B3">
        <v>2086767757.7246509</v>
      </c>
      <c r="C3">
        <v>1389313094.1696494</v>
      </c>
      <c r="D3">
        <v>1118717013.5943754</v>
      </c>
      <c r="E3">
        <v>903897375.80772471</v>
      </c>
      <c r="F3">
        <v>392649317.16887522</v>
      </c>
      <c r="G3">
        <v>267104437.60357499</v>
      </c>
      <c r="H3">
        <v>88840128.714675009</v>
      </c>
      <c r="I3">
        <v>55162816.424950011</v>
      </c>
      <c r="J3">
        <v>86404705.099700004</v>
      </c>
      <c r="K3">
        <v>68694049.302124992</v>
      </c>
      <c r="L3">
        <v>72519246.032349989</v>
      </c>
      <c r="M3">
        <v>18098751.805875003</v>
      </c>
    </row>
    <row r="4" spans="1:13" x14ac:dyDescent="0.3">
      <c r="A4">
        <v>2014</v>
      </c>
      <c r="B4">
        <v>2287419120.8553095</v>
      </c>
      <c r="C4">
        <v>1679670278.6013801</v>
      </c>
      <c r="D4">
        <v>1134304189.4733891</v>
      </c>
      <c r="E4">
        <v>1034290258.5849603</v>
      </c>
      <c r="F4">
        <v>494455202.61423004</v>
      </c>
      <c r="G4">
        <v>273451350.69433999</v>
      </c>
      <c r="H4">
        <v>106830820.89510997</v>
      </c>
      <c r="I4">
        <v>73525499.204819992</v>
      </c>
      <c r="J4">
        <v>92324288.83600001</v>
      </c>
      <c r="K4">
        <v>73426051.035999984</v>
      </c>
      <c r="L4">
        <v>77514533.322069973</v>
      </c>
      <c r="M4">
        <v>13275138.015880002</v>
      </c>
    </row>
    <row r="5" spans="1:13" x14ac:dyDescent="0.3">
      <c r="A5">
        <v>2015</v>
      </c>
      <c r="B5">
        <v>2362605344.3199997</v>
      </c>
      <c r="C5">
        <v>1788334613.8900001</v>
      </c>
      <c r="D5">
        <v>1128793905.02</v>
      </c>
      <c r="E5">
        <v>1074254538.0599999</v>
      </c>
      <c r="F5">
        <v>511608358.81000006</v>
      </c>
      <c r="G5">
        <v>250691405.13</v>
      </c>
      <c r="H5">
        <v>133557852.78</v>
      </c>
      <c r="I5">
        <v>82344302</v>
      </c>
      <c r="J5">
        <v>106026567.5</v>
      </c>
      <c r="K5">
        <v>104034052</v>
      </c>
      <c r="L5">
        <v>84745002.030000001</v>
      </c>
      <c r="M5">
        <v>18169092.640000001</v>
      </c>
    </row>
    <row r="6" spans="1:13" x14ac:dyDescent="0.3">
      <c r="A6">
        <v>2016</v>
      </c>
      <c r="B6">
        <v>2630897441.6340528</v>
      </c>
      <c r="C6">
        <v>2147846460.1565566</v>
      </c>
      <c r="D6">
        <v>1214695691.1056752</v>
      </c>
      <c r="E6">
        <v>1161686501.6731899</v>
      </c>
      <c r="F6">
        <v>561061219.96086109</v>
      </c>
      <c r="G6">
        <v>278206985.27397245</v>
      </c>
      <c r="H6">
        <v>149622826.81017616</v>
      </c>
      <c r="I6">
        <v>103717452.05479456</v>
      </c>
      <c r="J6">
        <v>110500819.62818001</v>
      </c>
      <c r="K6">
        <v>117456857.14285716</v>
      </c>
      <c r="L6">
        <v>71802708.571428567</v>
      </c>
      <c r="M6">
        <v>17209382.573385514</v>
      </c>
    </row>
    <row r="7" spans="1:13" x14ac:dyDescent="0.3">
      <c r="A7">
        <v>2017</v>
      </c>
      <c r="B7">
        <v>2667460450.4531403</v>
      </c>
      <c r="C7">
        <v>2102068104.872396</v>
      </c>
      <c r="D7">
        <v>1176734899.291162</v>
      </c>
      <c r="E7">
        <v>1201297460.1648908</v>
      </c>
      <c r="F7">
        <v>609941211.97252297</v>
      </c>
      <c r="G7">
        <v>290365456.52178073</v>
      </c>
      <c r="H7">
        <v>161716494.72162005</v>
      </c>
      <c r="I7">
        <v>142445950.61733153</v>
      </c>
      <c r="J7">
        <v>99667495.664565071</v>
      </c>
      <c r="K7">
        <v>104033246.97671837</v>
      </c>
      <c r="L7">
        <v>64256049.376907267</v>
      </c>
      <c r="M7">
        <v>-1575526.8105602188</v>
      </c>
    </row>
    <row r="8" spans="1:13" x14ac:dyDescent="0.3">
      <c r="A8">
        <v>2018</v>
      </c>
      <c r="B8">
        <v>2674482872.9506578</v>
      </c>
      <c r="C8">
        <v>2371719108.9922976</v>
      </c>
      <c r="D8">
        <v>1182314887.6810539</v>
      </c>
      <c r="E8">
        <v>1217005303.4672074</v>
      </c>
      <c r="F8">
        <v>645669459.95794797</v>
      </c>
      <c r="G8">
        <v>261349482.00853962</v>
      </c>
      <c r="H8">
        <v>181142504.43108496</v>
      </c>
      <c r="I8">
        <v>168953705.98791689</v>
      </c>
      <c r="J8">
        <v>108128166.99680214</v>
      </c>
      <c r="K8">
        <v>100666371.58107819</v>
      </c>
      <c r="L8">
        <v>55356783.582250535</v>
      </c>
      <c r="M8">
        <v>21010367.287306011</v>
      </c>
    </row>
    <row r="9" spans="1:13" x14ac:dyDescent="0.3">
      <c r="A9">
        <v>2019</v>
      </c>
      <c r="B9">
        <v>2683778408.7880073</v>
      </c>
      <c r="C9">
        <v>2366116496.3505878</v>
      </c>
      <c r="D9">
        <v>1187674301.2451844</v>
      </c>
      <c r="E9">
        <v>1253224681.7867506</v>
      </c>
      <c r="F9">
        <v>682166699.29787111</v>
      </c>
      <c r="G9">
        <v>238920111.34853211</v>
      </c>
      <c r="H9">
        <v>211211737.45767242</v>
      </c>
      <c r="I9">
        <v>146931029.6339353</v>
      </c>
      <c r="J9">
        <v>116911961.19201343</v>
      </c>
      <c r="K9">
        <v>92649856.851310626</v>
      </c>
      <c r="L9">
        <v>64330298.195166856</v>
      </c>
      <c r="M9">
        <v>55876004.400655925</v>
      </c>
    </row>
    <row r="10" spans="1:13" x14ac:dyDescent="0.3">
      <c r="A10">
        <v>2020</v>
      </c>
      <c r="B10">
        <v>2699542567.3238149</v>
      </c>
      <c r="C10">
        <v>2538513054.9330978</v>
      </c>
      <c r="D10">
        <v>1195623492.1855471</v>
      </c>
      <c r="E10">
        <v>1258173760.9009771</v>
      </c>
      <c r="F10">
        <v>686079498.66190886</v>
      </c>
      <c r="G10">
        <v>259676543.17573613</v>
      </c>
      <c r="H10">
        <v>143727439.11685997</v>
      </c>
      <c r="I10">
        <v>131916110.6155218</v>
      </c>
      <c r="J10">
        <v>120113786.79750217</v>
      </c>
      <c r="K10">
        <v>99377014.272970572</v>
      </c>
      <c r="L10">
        <v>68021945.584299698</v>
      </c>
      <c r="M10">
        <v>32216459.473684203</v>
      </c>
    </row>
    <row r="11" spans="1:13" x14ac:dyDescent="0.3">
      <c r="A11">
        <v>2021</v>
      </c>
      <c r="B11">
        <v>3015895162.1165566</v>
      </c>
      <c r="C11">
        <v>2625239673.864615</v>
      </c>
      <c r="D11">
        <v>1340133757.4207354</v>
      </c>
      <c r="E11">
        <v>1296152189.5801189</v>
      </c>
      <c r="F11">
        <v>671945734.85861182</v>
      </c>
      <c r="G11">
        <v>335913570.69408673</v>
      </c>
      <c r="H11">
        <v>168690570.89974296</v>
      </c>
      <c r="I11">
        <v>152954600.68551835</v>
      </c>
      <c r="J11">
        <v>154019184.23307624</v>
      </c>
      <c r="K11">
        <v>134532696.65809759</v>
      </c>
      <c r="L11">
        <v>95432104.541559502</v>
      </c>
      <c r="M11">
        <v>29390904.095972564</v>
      </c>
    </row>
    <row r="12" spans="1:13" x14ac:dyDescent="0.3">
      <c r="A12">
        <v>2022</v>
      </c>
      <c r="B12">
        <v>2828325426.7365088</v>
      </c>
      <c r="C12">
        <v>2212105930.4834828</v>
      </c>
      <c r="D12">
        <v>1258182840.2014508</v>
      </c>
      <c r="E12">
        <v>1230579650.2417405</v>
      </c>
      <c r="F12">
        <v>592456868.49315035</v>
      </c>
      <c r="G12">
        <v>348431925.5680902</v>
      </c>
      <c r="H12">
        <v>150429377.75181299</v>
      </c>
      <c r="I12">
        <v>142580122.45769545</v>
      </c>
      <c r="J12">
        <v>140486686.91377926</v>
      </c>
      <c r="K12">
        <v>127570622.07896857</v>
      </c>
      <c r="L12">
        <v>100195025.82594678</v>
      </c>
      <c r="M12">
        <v>21230234.633360185</v>
      </c>
    </row>
    <row r="14" spans="1:13" x14ac:dyDescent="0.3">
      <c r="A14" s="175" t="s">
        <v>191</v>
      </c>
    </row>
    <row r="15" spans="1:13" x14ac:dyDescent="0.3">
      <c r="A15" t="s">
        <v>60</v>
      </c>
      <c r="B15" t="s">
        <v>179</v>
      </c>
      <c r="C15" t="s">
        <v>180</v>
      </c>
      <c r="D15" t="s">
        <v>181</v>
      </c>
      <c r="E15" t="s">
        <v>182</v>
      </c>
      <c r="F15" t="s">
        <v>183</v>
      </c>
      <c r="G15" t="s">
        <v>184</v>
      </c>
      <c r="H15" t="s">
        <v>185</v>
      </c>
      <c r="I15" t="s">
        <v>186</v>
      </c>
      <c r="J15" t="s">
        <v>187</v>
      </c>
      <c r="K15" t="s">
        <v>188</v>
      </c>
      <c r="L15" t="s">
        <v>189</v>
      </c>
      <c r="M15" t="s">
        <v>190</v>
      </c>
    </row>
    <row r="16" spans="1:13" x14ac:dyDescent="0.3">
      <c r="A16">
        <v>2013</v>
      </c>
      <c r="B16">
        <v>1982347598</v>
      </c>
      <c r="C16">
        <v>1319792998</v>
      </c>
      <c r="D16">
        <v>1062737325</v>
      </c>
      <c r="E16">
        <v>858667087</v>
      </c>
      <c r="F16">
        <v>373001465</v>
      </c>
      <c r="G16">
        <v>253738749</v>
      </c>
      <c r="H16">
        <v>84394641</v>
      </c>
      <c r="I16">
        <v>52402514</v>
      </c>
      <c r="J16">
        <v>82081084</v>
      </c>
      <c r="K16">
        <v>65256655</v>
      </c>
      <c r="L16">
        <v>68890442</v>
      </c>
      <c r="M16">
        <v>17193105</v>
      </c>
    </row>
    <row r="17" spans="1:13" x14ac:dyDescent="0.3">
      <c r="A17">
        <v>2014</v>
      </c>
      <c r="B17">
        <v>2227282493.5300002</v>
      </c>
      <c r="C17">
        <v>1635511468.9400003</v>
      </c>
      <c r="D17">
        <v>1104483144.5699999</v>
      </c>
      <c r="E17">
        <v>1007098596.4799999</v>
      </c>
      <c r="F17">
        <v>481455893.49000001</v>
      </c>
      <c r="G17">
        <v>266262269.41999999</v>
      </c>
      <c r="H17">
        <v>104022220.93000001</v>
      </c>
      <c r="I17">
        <v>71592501.659999996</v>
      </c>
      <c r="J17">
        <v>89897068</v>
      </c>
      <c r="K17">
        <v>71495668</v>
      </c>
      <c r="L17">
        <v>75476663.409999996</v>
      </c>
      <c r="M17">
        <v>12926132.439999999</v>
      </c>
    </row>
    <row r="18" spans="1:13" x14ac:dyDescent="0.3">
      <c r="A18">
        <v>2015</v>
      </c>
      <c r="B18">
        <v>2362605344.3199997</v>
      </c>
      <c r="C18">
        <v>1788334613.8900001</v>
      </c>
      <c r="D18">
        <v>1128793905.02</v>
      </c>
      <c r="E18">
        <v>1074254538.0599999</v>
      </c>
      <c r="F18">
        <v>511608358.81000006</v>
      </c>
      <c r="G18">
        <v>250691405.13</v>
      </c>
      <c r="H18">
        <v>133557852.78</v>
      </c>
      <c r="I18">
        <v>82344302</v>
      </c>
      <c r="J18">
        <v>106026567.5</v>
      </c>
      <c r="K18">
        <v>104034052</v>
      </c>
      <c r="L18">
        <v>84745002.030000001</v>
      </c>
      <c r="M18">
        <v>18169092.640000001</v>
      </c>
    </row>
    <row r="19" spans="1:13" x14ac:dyDescent="0.3">
      <c r="A19">
        <v>2016</v>
      </c>
      <c r="B19">
        <v>2688777185.3499994</v>
      </c>
      <c r="C19">
        <v>2195099082.2800002</v>
      </c>
      <c r="D19">
        <v>1241418996.3099999</v>
      </c>
      <c r="E19">
        <v>1187243604.7099998</v>
      </c>
      <c r="F19">
        <v>573404566.79999995</v>
      </c>
      <c r="G19">
        <v>284327538.94999999</v>
      </c>
      <c r="H19">
        <v>152914529</v>
      </c>
      <c r="I19">
        <v>105999236</v>
      </c>
      <c r="J19">
        <v>112931837.66</v>
      </c>
      <c r="K19">
        <v>120040908</v>
      </c>
      <c r="L19">
        <v>73382368.159999996</v>
      </c>
      <c r="M19">
        <v>17587988.990000002</v>
      </c>
    </row>
    <row r="20" spans="1:13" x14ac:dyDescent="0.3">
      <c r="A20">
        <v>2017</v>
      </c>
      <c r="B20">
        <v>2777941327.3900003</v>
      </c>
      <c r="C20">
        <v>2189131561.6400003</v>
      </c>
      <c r="D20">
        <v>1225472905.3499999</v>
      </c>
      <c r="E20">
        <v>1251052798.3699999</v>
      </c>
      <c r="F20">
        <v>635203757.09000003</v>
      </c>
      <c r="G20">
        <v>302391813</v>
      </c>
      <c r="H20">
        <v>168414468.5</v>
      </c>
      <c r="I20">
        <v>148345777</v>
      </c>
      <c r="J20">
        <v>103795524</v>
      </c>
      <c r="K20">
        <v>108342096</v>
      </c>
      <c r="L20">
        <v>66917406.43</v>
      </c>
      <c r="M20">
        <v>-1640781.9800000004</v>
      </c>
    </row>
    <row r="21" spans="1:13" x14ac:dyDescent="0.3">
      <c r="A21">
        <v>2018</v>
      </c>
      <c r="B21">
        <v>2868812242.7199998</v>
      </c>
      <c r="C21">
        <v>2544049500.1799998</v>
      </c>
      <c r="D21">
        <v>1268222525.8700001</v>
      </c>
      <c r="E21">
        <v>1305433566.0000002</v>
      </c>
      <c r="F21">
        <v>692584151.57999992</v>
      </c>
      <c r="G21">
        <v>280339276.5</v>
      </c>
      <c r="H21">
        <v>194304416.62</v>
      </c>
      <c r="I21">
        <v>181229973.5</v>
      </c>
      <c r="J21">
        <v>115984818</v>
      </c>
      <c r="K21">
        <v>107980844.5</v>
      </c>
      <c r="L21">
        <v>59379037.369999997</v>
      </c>
      <c r="M21">
        <v>22536991.919999998</v>
      </c>
    </row>
    <row r="22" spans="1:13" x14ac:dyDescent="0.3">
      <c r="A22">
        <v>2019</v>
      </c>
      <c r="B22">
        <v>2962267909.9300003</v>
      </c>
      <c r="C22">
        <v>2611642952.8399997</v>
      </c>
      <c r="D22">
        <v>1310916526.6799998</v>
      </c>
      <c r="E22">
        <v>1383268919.1600001</v>
      </c>
      <c r="F22">
        <v>752953565.74000013</v>
      </c>
      <c r="G22">
        <v>263712300.75</v>
      </c>
      <c r="H22">
        <v>233128692.75</v>
      </c>
      <c r="I22">
        <v>162177724</v>
      </c>
      <c r="J22">
        <v>129043646</v>
      </c>
      <c r="K22">
        <v>102263919</v>
      </c>
      <c r="L22">
        <v>71005705</v>
      </c>
      <c r="M22">
        <v>61674128.619999997</v>
      </c>
    </row>
    <row r="23" spans="1:13" x14ac:dyDescent="0.3">
      <c r="A23">
        <v>2020</v>
      </c>
      <c r="B23">
        <v>3026187217.9700007</v>
      </c>
      <c r="C23">
        <v>2845673134.5799999</v>
      </c>
      <c r="D23">
        <v>1340293934.74</v>
      </c>
      <c r="E23">
        <v>1410412785.97</v>
      </c>
      <c r="F23">
        <v>769095117.99999988</v>
      </c>
      <c r="G23">
        <v>291097404.89999998</v>
      </c>
      <c r="H23">
        <v>161118459.25</v>
      </c>
      <c r="I23">
        <v>147877960</v>
      </c>
      <c r="J23">
        <v>134647555</v>
      </c>
      <c r="K23">
        <v>111401633</v>
      </c>
      <c r="L23">
        <v>76252601</v>
      </c>
      <c r="M23">
        <v>36114651.070000008</v>
      </c>
    </row>
    <row r="24" spans="1:13" x14ac:dyDescent="0.3">
      <c r="A24">
        <v>2021</v>
      </c>
      <c r="B24">
        <v>3519549654.1900001</v>
      </c>
      <c r="C24">
        <v>3063654699.4000006</v>
      </c>
      <c r="D24">
        <v>1563936094.9099998</v>
      </c>
      <c r="E24">
        <v>1512609605.24</v>
      </c>
      <c r="F24">
        <v>784160672.57999992</v>
      </c>
      <c r="G24">
        <v>392011137</v>
      </c>
      <c r="H24">
        <v>196861896.24000001</v>
      </c>
      <c r="I24">
        <v>178498019</v>
      </c>
      <c r="J24">
        <v>179740388</v>
      </c>
      <c r="K24">
        <v>156999657</v>
      </c>
      <c r="L24">
        <v>111369266</v>
      </c>
      <c r="M24">
        <v>34299185.079999998</v>
      </c>
    </row>
    <row r="25" spans="1:13" x14ac:dyDescent="0.3">
      <c r="A25">
        <v>2022</v>
      </c>
      <c r="B25">
        <v>3509951854.5800004</v>
      </c>
      <c r="C25">
        <v>2745223459.7300005</v>
      </c>
      <c r="D25">
        <v>1561404904.6900001</v>
      </c>
      <c r="E25">
        <v>1527149345.9499998</v>
      </c>
      <c r="F25">
        <v>735238973.79999995</v>
      </c>
      <c r="G25">
        <v>432404019.63</v>
      </c>
      <c r="H25">
        <v>186682857.79000002</v>
      </c>
      <c r="I25">
        <v>176941931.97000003</v>
      </c>
      <c r="J25">
        <v>174343978.46000001</v>
      </c>
      <c r="K25">
        <v>158315142</v>
      </c>
      <c r="L25">
        <v>124342027.05</v>
      </c>
      <c r="M25">
        <v>26346721.179999996</v>
      </c>
    </row>
  </sheetData>
  <hyperlinks>
    <hyperlink ref="L1" location="'Innholdsside '!A1" display="Innhold" xr:uid="{3A5688AF-D5C0-4A4C-B590-215C6963578E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DCDC-396E-42FD-B08A-4975E23FEE1E}">
  <sheetPr codeName="Ark14"/>
  <dimension ref="A1:L116"/>
  <sheetViews>
    <sheetView workbookViewId="0">
      <selection activeCell="J1" sqref="J1"/>
    </sheetView>
  </sheetViews>
  <sheetFormatPr baseColWidth="10" defaultColWidth="11.44140625" defaultRowHeight="14.4" outlineLevelRow="1" x14ac:dyDescent="0.3"/>
  <cols>
    <col min="2" max="2" width="69.6640625" bestFit="1" customWidth="1"/>
    <col min="3" max="3" width="13" bestFit="1" customWidth="1"/>
    <col min="4" max="4" width="27.44140625" bestFit="1" customWidth="1"/>
    <col min="5" max="6" width="10.6640625" bestFit="1" customWidth="1"/>
    <col min="7" max="9" width="6.109375" bestFit="1" customWidth="1"/>
  </cols>
  <sheetData>
    <row r="1" spans="1:10" x14ac:dyDescent="0.3">
      <c r="A1" s="325" t="s">
        <v>192</v>
      </c>
      <c r="B1" s="325"/>
      <c r="C1" s="325"/>
      <c r="D1" s="325"/>
      <c r="J1" s="7" t="s">
        <v>2</v>
      </c>
    </row>
    <row r="2" spans="1:10" ht="15" outlineLevel="1" thickBot="1" x14ac:dyDescent="0.35">
      <c r="B2" s="188"/>
      <c r="C2" s="215">
        <v>2018</v>
      </c>
      <c r="D2" s="214">
        <v>2022</v>
      </c>
    </row>
    <row r="3" spans="1:10" ht="15" outlineLevel="1" thickBot="1" x14ac:dyDescent="0.35">
      <c r="B3" s="184" t="s">
        <v>193</v>
      </c>
      <c r="C3" s="183">
        <v>120</v>
      </c>
      <c r="D3" s="182">
        <v>160</v>
      </c>
    </row>
    <row r="4" spans="1:10" ht="15" outlineLevel="1" thickBot="1" x14ac:dyDescent="0.35">
      <c r="B4" s="184" t="s">
        <v>194</v>
      </c>
      <c r="C4" s="213" t="s">
        <v>195</v>
      </c>
      <c r="D4" s="212" t="s">
        <v>196</v>
      </c>
    </row>
    <row r="5" spans="1:10" ht="15" outlineLevel="1" thickBot="1" x14ac:dyDescent="0.35">
      <c r="B5" s="184" t="s">
        <v>197</v>
      </c>
      <c r="C5" s="211" t="s">
        <v>198</v>
      </c>
      <c r="D5" s="210" t="s">
        <v>199</v>
      </c>
    </row>
    <row r="6" spans="1:10" ht="15" outlineLevel="1" thickBot="1" x14ac:dyDescent="0.35">
      <c r="B6" s="184" t="s">
        <v>200</v>
      </c>
      <c r="C6" s="211" t="s">
        <v>201</v>
      </c>
      <c r="D6" s="210" t="s">
        <v>202</v>
      </c>
    </row>
    <row r="7" spans="1:10" ht="15" outlineLevel="1" thickBot="1" x14ac:dyDescent="0.35">
      <c r="B7" s="184" t="s">
        <v>203</v>
      </c>
      <c r="C7" s="209" t="s">
        <v>204</v>
      </c>
      <c r="D7" s="208" t="s">
        <v>205</v>
      </c>
    </row>
    <row r="8" spans="1:10" ht="15" outlineLevel="1" thickBot="1" x14ac:dyDescent="0.35">
      <c r="B8" s="184" t="s">
        <v>206</v>
      </c>
      <c r="C8" s="194">
        <v>0.36</v>
      </c>
      <c r="D8" s="193">
        <v>0.42</v>
      </c>
    </row>
    <row r="9" spans="1:10" ht="15" outlineLevel="1" thickBot="1" x14ac:dyDescent="0.35">
      <c r="B9" s="184" t="s">
        <v>207</v>
      </c>
      <c r="C9" s="183">
        <v>721</v>
      </c>
      <c r="D9" s="182">
        <v>780</v>
      </c>
    </row>
    <row r="10" spans="1:10" outlineLevel="1" x14ac:dyDescent="0.3">
      <c r="B10" s="181" t="s">
        <v>208</v>
      </c>
      <c r="C10" s="207">
        <v>6</v>
      </c>
      <c r="D10" s="206">
        <v>4.9000000000000004</v>
      </c>
    </row>
    <row r="11" spans="1:10" outlineLevel="1" x14ac:dyDescent="0.3">
      <c r="B11" s="330" t="s">
        <v>209</v>
      </c>
      <c r="C11" s="330"/>
      <c r="D11" s="330"/>
    </row>
    <row r="12" spans="1:10" outlineLevel="1" x14ac:dyDescent="0.3">
      <c r="B12" s="331" t="s">
        <v>210</v>
      </c>
      <c r="C12" s="331"/>
      <c r="D12" s="331"/>
    </row>
    <row r="13" spans="1:10" outlineLevel="1" x14ac:dyDescent="0.3">
      <c r="B13" s="332" t="s">
        <v>211</v>
      </c>
      <c r="C13" s="332"/>
      <c r="D13" s="332"/>
    </row>
    <row r="14" spans="1:10" outlineLevel="1" x14ac:dyDescent="0.3">
      <c r="B14" s="196"/>
      <c r="C14" s="196"/>
      <c r="D14" s="196"/>
    </row>
    <row r="15" spans="1:10" s="189" customFormat="1" x14ac:dyDescent="0.3"/>
    <row r="16" spans="1:10" x14ac:dyDescent="0.3">
      <c r="A16" s="325" t="s">
        <v>212</v>
      </c>
      <c r="B16" s="325"/>
      <c r="C16" s="325"/>
      <c r="D16" s="325"/>
      <c r="E16" s="325"/>
      <c r="F16" s="325"/>
    </row>
    <row r="17" spans="1:6" outlineLevel="1" x14ac:dyDescent="0.3">
      <c r="A17" s="326" t="s">
        <v>213</v>
      </c>
      <c r="B17" s="326"/>
      <c r="C17" s="326"/>
      <c r="D17" s="326"/>
      <c r="E17" s="326"/>
      <c r="F17" s="326"/>
    </row>
    <row r="18" spans="1:6" ht="15" outlineLevel="1" thickBot="1" x14ac:dyDescent="0.35">
      <c r="B18" s="205"/>
      <c r="C18" s="327" t="s">
        <v>214</v>
      </c>
      <c r="D18" s="328"/>
      <c r="E18" s="327" t="s">
        <v>215</v>
      </c>
      <c r="F18" s="329"/>
    </row>
    <row r="19" spans="1:6" ht="24.6" outlineLevel="1" thickBot="1" x14ac:dyDescent="0.35">
      <c r="B19" s="188"/>
      <c r="C19" s="204" t="s">
        <v>216</v>
      </c>
      <c r="D19" s="204" t="s">
        <v>217</v>
      </c>
      <c r="E19" s="204" t="s">
        <v>218</v>
      </c>
      <c r="F19" s="203" t="s">
        <v>219</v>
      </c>
    </row>
    <row r="20" spans="1:6" ht="15" outlineLevel="1" thickBot="1" x14ac:dyDescent="0.35">
      <c r="B20" s="184" t="s">
        <v>220</v>
      </c>
      <c r="C20" s="194">
        <v>0.5</v>
      </c>
      <c r="D20" s="194">
        <v>0.51</v>
      </c>
      <c r="E20" s="194">
        <v>0.54</v>
      </c>
      <c r="F20" s="193">
        <v>0.45</v>
      </c>
    </row>
    <row r="21" spans="1:6" ht="15" outlineLevel="1" thickBot="1" x14ac:dyDescent="0.35">
      <c r="B21" s="184" t="s">
        <v>221</v>
      </c>
      <c r="C21" s="194">
        <v>0.37</v>
      </c>
      <c r="D21" s="194">
        <v>0.3</v>
      </c>
      <c r="E21" s="194">
        <v>0.28999999999999998</v>
      </c>
      <c r="F21" s="193">
        <v>0.48</v>
      </c>
    </row>
    <row r="22" spans="1:6" ht="15" outlineLevel="1" thickBot="1" x14ac:dyDescent="0.35">
      <c r="B22" s="184" t="s">
        <v>222</v>
      </c>
      <c r="C22" s="194">
        <v>7.0000000000000007E-2</v>
      </c>
      <c r="D22" s="194">
        <v>0.12</v>
      </c>
      <c r="E22" s="194">
        <v>0.13</v>
      </c>
      <c r="F22" s="193">
        <v>0.05</v>
      </c>
    </row>
    <row r="23" spans="1:6" ht="15" outlineLevel="1" thickBot="1" x14ac:dyDescent="0.35">
      <c r="B23" s="184" t="s">
        <v>223</v>
      </c>
      <c r="C23" s="194">
        <v>0.04</v>
      </c>
      <c r="D23" s="194">
        <v>0.04</v>
      </c>
      <c r="E23" s="194">
        <v>0.03</v>
      </c>
      <c r="F23" s="193">
        <v>0.02</v>
      </c>
    </row>
    <row r="24" spans="1:6" ht="15" outlineLevel="1" thickBot="1" x14ac:dyDescent="0.35">
      <c r="B24" s="184" t="s">
        <v>224</v>
      </c>
      <c r="C24" s="194">
        <v>0.02</v>
      </c>
      <c r="D24" s="194">
        <v>0</v>
      </c>
      <c r="E24" s="194">
        <v>0</v>
      </c>
      <c r="F24" s="193">
        <v>0</v>
      </c>
    </row>
    <row r="25" spans="1:6" ht="15" outlineLevel="1" thickBot="1" x14ac:dyDescent="0.35">
      <c r="B25" s="184" t="s">
        <v>225</v>
      </c>
      <c r="C25" s="194">
        <v>0.01</v>
      </c>
      <c r="D25" s="194">
        <v>0.03</v>
      </c>
      <c r="E25" s="194">
        <v>0.01</v>
      </c>
      <c r="F25" s="193">
        <v>0</v>
      </c>
    </row>
    <row r="26" spans="1:6" outlineLevel="1" x14ac:dyDescent="0.3">
      <c r="B26" s="192" t="s">
        <v>226</v>
      </c>
      <c r="C26" s="191">
        <v>103</v>
      </c>
      <c r="D26" s="191">
        <v>73</v>
      </c>
      <c r="E26" s="191">
        <v>103</v>
      </c>
      <c r="F26" s="202">
        <v>110</v>
      </c>
    </row>
    <row r="27" spans="1:6" outlineLevel="1" x14ac:dyDescent="0.3">
      <c r="B27" s="330" t="s">
        <v>227</v>
      </c>
      <c r="C27" s="330"/>
      <c r="D27" s="330"/>
      <c r="E27" s="330"/>
      <c r="F27" s="330"/>
    </row>
    <row r="28" spans="1:6" outlineLevel="1" x14ac:dyDescent="0.3">
      <c r="B28" s="196"/>
      <c r="C28" s="196"/>
      <c r="D28" s="196"/>
      <c r="E28" s="196"/>
      <c r="F28" s="196"/>
    </row>
    <row r="29" spans="1:6" s="189" customFormat="1" x14ac:dyDescent="0.3"/>
    <row r="30" spans="1:6" x14ac:dyDescent="0.3">
      <c r="A30" s="325" t="s">
        <v>228</v>
      </c>
      <c r="B30" s="325"/>
      <c r="C30" s="325"/>
      <c r="D30" s="325"/>
      <c r="E30" s="325"/>
      <c r="F30" s="325"/>
    </row>
    <row r="31" spans="1:6" outlineLevel="1" x14ac:dyDescent="0.3">
      <c r="A31" s="326" t="s">
        <v>229</v>
      </c>
      <c r="B31" s="326"/>
      <c r="C31" s="326"/>
      <c r="D31" s="326"/>
      <c r="E31" s="326"/>
      <c r="F31" s="326"/>
    </row>
    <row r="32" spans="1:6" ht="15" outlineLevel="1" thickBot="1" x14ac:dyDescent="0.35">
      <c r="B32" s="201" t="s">
        <v>230</v>
      </c>
      <c r="C32" s="327" t="s">
        <v>214</v>
      </c>
      <c r="D32" s="328"/>
      <c r="E32" s="327" t="s">
        <v>215</v>
      </c>
      <c r="F32" s="329"/>
    </row>
    <row r="33" spans="1:6" ht="28.2" outlineLevel="1" thickBot="1" x14ac:dyDescent="0.35">
      <c r="B33" s="188"/>
      <c r="C33" s="187" t="s">
        <v>231</v>
      </c>
      <c r="D33" s="187" t="s">
        <v>232</v>
      </c>
      <c r="E33" s="187" t="s">
        <v>233</v>
      </c>
      <c r="F33" s="186" t="s">
        <v>234</v>
      </c>
    </row>
    <row r="34" spans="1:6" ht="15" outlineLevel="1" thickBot="1" x14ac:dyDescent="0.35">
      <c r="B34" s="184" t="s">
        <v>235</v>
      </c>
      <c r="C34" s="194">
        <v>0.31</v>
      </c>
      <c r="D34" s="194">
        <v>0.38</v>
      </c>
      <c r="E34" s="194">
        <v>0.41</v>
      </c>
      <c r="F34" s="193">
        <v>0.52</v>
      </c>
    </row>
    <row r="35" spans="1:6" ht="15" outlineLevel="1" thickBot="1" x14ac:dyDescent="0.35">
      <c r="B35" s="184" t="s">
        <v>236</v>
      </c>
      <c r="C35" s="194">
        <v>0.54</v>
      </c>
      <c r="D35" s="194">
        <v>0.46</v>
      </c>
      <c r="E35" s="194">
        <v>0.43</v>
      </c>
      <c r="F35" s="193">
        <v>0.35</v>
      </c>
    </row>
    <row r="36" spans="1:6" ht="15" outlineLevel="1" thickBot="1" x14ac:dyDescent="0.35">
      <c r="B36" s="184" t="s">
        <v>237</v>
      </c>
      <c r="C36" s="194">
        <v>0.08</v>
      </c>
      <c r="D36" s="194">
        <v>7.0000000000000007E-2</v>
      </c>
      <c r="E36" s="194">
        <v>0.08</v>
      </c>
      <c r="F36" s="193">
        <v>0.08</v>
      </c>
    </row>
    <row r="37" spans="1:6" ht="15" outlineLevel="1" thickBot="1" x14ac:dyDescent="0.35">
      <c r="B37" s="184" t="s">
        <v>238</v>
      </c>
      <c r="C37" s="194">
        <v>0.04</v>
      </c>
      <c r="D37" s="194">
        <v>0.01</v>
      </c>
      <c r="E37" s="194">
        <v>0.04</v>
      </c>
      <c r="F37" s="193">
        <v>0.02</v>
      </c>
    </row>
    <row r="38" spans="1:6" ht="15" outlineLevel="1" thickBot="1" x14ac:dyDescent="0.35">
      <c r="B38" s="184" t="s">
        <v>239</v>
      </c>
      <c r="C38" s="194">
        <v>0.01</v>
      </c>
      <c r="D38" s="183"/>
      <c r="E38" s="194">
        <v>0.01</v>
      </c>
      <c r="F38" s="182"/>
    </row>
    <row r="39" spans="1:6" ht="15" outlineLevel="1" thickBot="1" x14ac:dyDescent="0.35">
      <c r="B39" s="184" t="s">
        <v>240</v>
      </c>
      <c r="C39" s="194">
        <v>0.01</v>
      </c>
      <c r="D39" s="194">
        <v>0.03</v>
      </c>
      <c r="E39" s="183"/>
      <c r="F39" s="193">
        <v>0.03</v>
      </c>
    </row>
    <row r="40" spans="1:6" ht="15" outlineLevel="1" thickBot="1" x14ac:dyDescent="0.35">
      <c r="B40" s="184" t="s">
        <v>225</v>
      </c>
      <c r="C40" s="194">
        <v>0.01</v>
      </c>
      <c r="D40" s="194">
        <v>0.04</v>
      </c>
      <c r="E40" s="194">
        <v>0.02</v>
      </c>
      <c r="F40" s="182"/>
    </row>
    <row r="41" spans="1:6" outlineLevel="1" x14ac:dyDescent="0.3">
      <c r="B41" s="192" t="s">
        <v>226</v>
      </c>
      <c r="C41" s="191">
        <v>99</v>
      </c>
      <c r="D41" s="191">
        <v>68</v>
      </c>
      <c r="E41" s="191">
        <v>99</v>
      </c>
      <c r="F41" s="190">
        <v>107</v>
      </c>
    </row>
    <row r="42" spans="1:6" outlineLevel="1" x14ac:dyDescent="0.3">
      <c r="B42" s="330" t="s">
        <v>227</v>
      </c>
      <c r="C42" s="330"/>
      <c r="D42" s="330"/>
      <c r="E42" s="330"/>
      <c r="F42" s="330"/>
    </row>
    <row r="43" spans="1:6" outlineLevel="1" x14ac:dyDescent="0.3">
      <c r="B43" s="196"/>
      <c r="C43" s="196"/>
      <c r="D43" s="196"/>
      <c r="E43" s="196"/>
      <c r="F43" s="196"/>
    </row>
    <row r="44" spans="1:6" s="189" customFormat="1" x14ac:dyDescent="0.3"/>
    <row r="45" spans="1:6" x14ac:dyDescent="0.3">
      <c r="A45" s="325" t="s">
        <v>241</v>
      </c>
      <c r="B45" s="325"/>
      <c r="C45" s="325"/>
      <c r="D45" s="325"/>
      <c r="E45" s="325"/>
      <c r="F45" s="325"/>
    </row>
    <row r="46" spans="1:6" outlineLevel="1" x14ac:dyDescent="0.3">
      <c r="A46" s="326" t="s">
        <v>242</v>
      </c>
      <c r="B46" s="326"/>
      <c r="C46" s="326"/>
      <c r="D46" s="326"/>
      <c r="E46" s="326"/>
      <c r="F46" s="326"/>
    </row>
    <row r="47" spans="1:6" ht="41.4" customHeight="1" outlineLevel="1" thickBot="1" x14ac:dyDescent="0.35">
      <c r="B47" s="199"/>
      <c r="C47" s="327" t="s">
        <v>243</v>
      </c>
      <c r="D47" s="328"/>
      <c r="E47" s="327" t="s">
        <v>244</v>
      </c>
      <c r="F47" s="329"/>
    </row>
    <row r="48" spans="1:6" ht="28.2" outlineLevel="1" thickBot="1" x14ac:dyDescent="0.35">
      <c r="B48" s="188"/>
      <c r="C48" s="198" t="s">
        <v>216</v>
      </c>
      <c r="D48" s="198" t="s">
        <v>217</v>
      </c>
      <c r="E48" s="187" t="s">
        <v>216</v>
      </c>
      <c r="F48" s="186" t="s">
        <v>217</v>
      </c>
    </row>
    <row r="49" spans="1:6" ht="15" outlineLevel="1" thickBot="1" x14ac:dyDescent="0.35">
      <c r="B49" s="184" t="s">
        <v>245</v>
      </c>
      <c r="C49" s="194">
        <v>0.49</v>
      </c>
      <c r="D49" s="194">
        <v>0.46</v>
      </c>
      <c r="E49" s="194">
        <v>0.4</v>
      </c>
      <c r="F49" s="193">
        <v>0.46</v>
      </c>
    </row>
    <row r="50" spans="1:6" ht="15" outlineLevel="1" thickBot="1" x14ac:dyDescent="0.35">
      <c r="B50" s="184" t="s">
        <v>246</v>
      </c>
      <c r="C50" s="194">
        <v>0.33</v>
      </c>
      <c r="D50" s="194">
        <v>0.35</v>
      </c>
      <c r="E50" s="194">
        <v>0.17</v>
      </c>
      <c r="F50" s="193">
        <v>0.17</v>
      </c>
    </row>
    <row r="51" spans="1:6" ht="15" outlineLevel="1" thickBot="1" x14ac:dyDescent="0.35">
      <c r="B51" s="184" t="s">
        <v>247</v>
      </c>
      <c r="C51" s="194">
        <v>0.18</v>
      </c>
      <c r="D51" s="194">
        <v>0.15</v>
      </c>
      <c r="E51" s="194">
        <v>0.38</v>
      </c>
      <c r="F51" s="193">
        <v>0.32</v>
      </c>
    </row>
    <row r="52" spans="1:6" ht="15" outlineLevel="1" thickBot="1" x14ac:dyDescent="0.35">
      <c r="B52" s="184" t="s">
        <v>225</v>
      </c>
      <c r="C52" s="194">
        <v>0</v>
      </c>
      <c r="D52" s="194">
        <v>0.04</v>
      </c>
      <c r="E52" s="194">
        <v>0.05</v>
      </c>
      <c r="F52" s="193">
        <v>0.06</v>
      </c>
    </row>
    <row r="53" spans="1:6" outlineLevel="1" x14ac:dyDescent="0.3">
      <c r="B53" s="200" t="s">
        <v>226</v>
      </c>
      <c r="C53" s="191">
        <v>103</v>
      </c>
      <c r="D53" s="191">
        <v>72</v>
      </c>
      <c r="E53" s="191">
        <v>103</v>
      </c>
      <c r="F53" s="190">
        <v>72</v>
      </c>
    </row>
    <row r="54" spans="1:6" outlineLevel="1" x14ac:dyDescent="0.3">
      <c r="B54" s="330" t="s">
        <v>227</v>
      </c>
      <c r="C54" s="330"/>
      <c r="D54" s="330"/>
      <c r="E54" s="330"/>
      <c r="F54" s="330"/>
    </row>
    <row r="55" spans="1:6" outlineLevel="1" x14ac:dyDescent="0.3">
      <c r="B55" s="196"/>
      <c r="C55" s="196"/>
      <c r="D55" s="196"/>
      <c r="E55" s="196"/>
      <c r="F55" s="196"/>
    </row>
    <row r="56" spans="1:6" s="189" customFormat="1" x14ac:dyDescent="0.3"/>
    <row r="57" spans="1:6" x14ac:dyDescent="0.3">
      <c r="A57" s="325" t="s">
        <v>248</v>
      </c>
      <c r="B57" s="325"/>
      <c r="C57" s="325"/>
      <c r="D57" s="325"/>
      <c r="E57" s="325"/>
      <c r="F57" s="325"/>
    </row>
    <row r="58" spans="1:6" outlineLevel="1" x14ac:dyDescent="0.3">
      <c r="A58" s="326" t="s">
        <v>249</v>
      </c>
      <c r="B58" s="326"/>
      <c r="C58" s="326"/>
      <c r="D58" s="326"/>
      <c r="E58" s="326"/>
      <c r="F58" s="326"/>
    </row>
    <row r="59" spans="1:6" ht="15" outlineLevel="1" thickBot="1" x14ac:dyDescent="0.35">
      <c r="B59" s="199"/>
      <c r="C59" s="327" t="s">
        <v>214</v>
      </c>
      <c r="D59" s="328"/>
      <c r="E59" s="327" t="s">
        <v>215</v>
      </c>
      <c r="F59" s="329"/>
    </row>
    <row r="60" spans="1:6" ht="28.2" outlineLevel="1" thickBot="1" x14ac:dyDescent="0.35">
      <c r="B60" s="188"/>
      <c r="C60" s="198" t="s">
        <v>231</v>
      </c>
      <c r="D60" s="187" t="s">
        <v>232</v>
      </c>
      <c r="E60" s="198" t="s">
        <v>233</v>
      </c>
      <c r="F60" s="197" t="s">
        <v>234</v>
      </c>
    </row>
    <row r="61" spans="1:6" ht="15" outlineLevel="1" thickBot="1" x14ac:dyDescent="0.35">
      <c r="B61" s="184" t="s">
        <v>235</v>
      </c>
      <c r="C61" s="194">
        <v>7.0000000000000007E-2</v>
      </c>
      <c r="D61" s="194">
        <v>0.21</v>
      </c>
      <c r="E61" s="194">
        <v>0.12</v>
      </c>
      <c r="F61" s="193">
        <v>0.23</v>
      </c>
    </row>
    <row r="62" spans="1:6" ht="15" outlineLevel="1" thickBot="1" x14ac:dyDescent="0.35">
      <c r="B62" s="184" t="s">
        <v>236</v>
      </c>
      <c r="C62" s="194">
        <v>0.28999999999999998</v>
      </c>
      <c r="D62" s="194">
        <v>0.25</v>
      </c>
      <c r="E62" s="194">
        <v>0.2</v>
      </c>
      <c r="F62" s="193">
        <v>0.28000000000000003</v>
      </c>
    </row>
    <row r="63" spans="1:6" ht="15" outlineLevel="1" thickBot="1" x14ac:dyDescent="0.35">
      <c r="B63" s="184" t="s">
        <v>250</v>
      </c>
      <c r="C63" s="194">
        <v>0.27</v>
      </c>
      <c r="D63" s="194">
        <v>0.21</v>
      </c>
      <c r="E63" s="194">
        <v>0.26</v>
      </c>
      <c r="F63" s="193">
        <v>0.13</v>
      </c>
    </row>
    <row r="64" spans="1:6" ht="15" outlineLevel="1" thickBot="1" x14ac:dyDescent="0.35">
      <c r="B64" s="184" t="s">
        <v>238</v>
      </c>
      <c r="C64" s="194">
        <v>0.11</v>
      </c>
      <c r="D64" s="194">
        <v>0.06</v>
      </c>
      <c r="E64" s="194">
        <v>0.06</v>
      </c>
      <c r="F64" s="193">
        <v>0.05</v>
      </c>
    </row>
    <row r="65" spans="1:6" ht="15" outlineLevel="1" thickBot="1" x14ac:dyDescent="0.35">
      <c r="B65" s="184" t="s">
        <v>239</v>
      </c>
      <c r="C65" s="194">
        <v>0.04</v>
      </c>
      <c r="D65" s="194">
        <v>0</v>
      </c>
      <c r="E65" s="194">
        <v>0.01</v>
      </c>
      <c r="F65" s="193">
        <v>0.01</v>
      </c>
    </row>
    <row r="66" spans="1:6" ht="15" outlineLevel="1" thickBot="1" x14ac:dyDescent="0.35">
      <c r="B66" s="184" t="s">
        <v>240</v>
      </c>
      <c r="C66" s="194">
        <v>0.12</v>
      </c>
      <c r="D66" s="194">
        <v>0.13</v>
      </c>
      <c r="E66" s="194">
        <v>0.28000000000000003</v>
      </c>
      <c r="F66" s="193">
        <v>0.27</v>
      </c>
    </row>
    <row r="67" spans="1:6" ht="15" outlineLevel="1" thickBot="1" x14ac:dyDescent="0.35">
      <c r="B67" s="184" t="s">
        <v>225</v>
      </c>
      <c r="C67" s="194">
        <v>0.09</v>
      </c>
      <c r="D67" s="194">
        <v>0.13</v>
      </c>
      <c r="E67" s="194">
        <v>7.0000000000000007E-2</v>
      </c>
      <c r="F67" s="193">
        <v>0.03</v>
      </c>
    </row>
    <row r="68" spans="1:6" outlineLevel="1" x14ac:dyDescent="0.3">
      <c r="B68" s="192" t="s">
        <v>226</v>
      </c>
      <c r="C68" s="191">
        <v>97</v>
      </c>
      <c r="D68" s="191">
        <v>67</v>
      </c>
      <c r="E68" s="191">
        <v>97</v>
      </c>
      <c r="F68" s="190">
        <v>107</v>
      </c>
    </row>
    <row r="69" spans="1:6" outlineLevel="1" x14ac:dyDescent="0.3">
      <c r="B69" s="330" t="s">
        <v>227</v>
      </c>
      <c r="C69" s="330"/>
      <c r="D69" s="330"/>
      <c r="E69" s="330"/>
      <c r="F69" s="330"/>
    </row>
    <row r="70" spans="1:6" outlineLevel="1" x14ac:dyDescent="0.3">
      <c r="B70" s="196"/>
      <c r="C70" s="196"/>
      <c r="D70" s="196"/>
      <c r="E70" s="196"/>
      <c r="F70" s="196"/>
    </row>
    <row r="71" spans="1:6" s="189" customFormat="1" x14ac:dyDescent="0.3"/>
    <row r="72" spans="1:6" x14ac:dyDescent="0.3">
      <c r="A72" s="325" t="s">
        <v>251</v>
      </c>
      <c r="B72" s="325"/>
      <c r="C72" s="325"/>
      <c r="D72" s="325"/>
      <c r="E72" s="325"/>
    </row>
    <row r="73" spans="1:6" outlineLevel="1" x14ac:dyDescent="0.3">
      <c r="A73" s="326" t="s">
        <v>252</v>
      </c>
      <c r="B73" s="326"/>
      <c r="C73" s="326"/>
      <c r="D73" s="326"/>
      <c r="E73" s="326"/>
    </row>
    <row r="74" spans="1:6" ht="55.8" outlineLevel="1" thickBot="1" x14ac:dyDescent="0.35">
      <c r="B74" s="195"/>
      <c r="C74" s="187" t="s">
        <v>253</v>
      </c>
      <c r="D74" s="187" t="s">
        <v>254</v>
      </c>
      <c r="E74" s="186" t="s">
        <v>255</v>
      </c>
    </row>
    <row r="75" spans="1:6" ht="15" outlineLevel="1" thickBot="1" x14ac:dyDescent="0.35">
      <c r="B75" s="184" t="s">
        <v>245</v>
      </c>
      <c r="C75" s="194">
        <v>0.26</v>
      </c>
      <c r="D75" s="194">
        <v>0.06</v>
      </c>
      <c r="E75" s="193">
        <v>0.15</v>
      </c>
    </row>
    <row r="76" spans="1:6" ht="15" outlineLevel="1" thickBot="1" x14ac:dyDescent="0.35">
      <c r="B76" s="184" t="s">
        <v>246</v>
      </c>
      <c r="C76" s="194">
        <v>0.34</v>
      </c>
      <c r="D76" s="194">
        <v>0.24</v>
      </c>
      <c r="E76" s="193">
        <v>0.25</v>
      </c>
    </row>
    <row r="77" spans="1:6" ht="15" outlineLevel="1" thickBot="1" x14ac:dyDescent="0.35">
      <c r="B77" s="184" t="s">
        <v>256</v>
      </c>
      <c r="C77" s="194">
        <v>0.28999999999999998</v>
      </c>
      <c r="D77" s="194">
        <v>0.63</v>
      </c>
      <c r="E77" s="193">
        <v>0.47</v>
      </c>
    </row>
    <row r="78" spans="1:6" ht="15" outlineLevel="1" thickBot="1" x14ac:dyDescent="0.35">
      <c r="B78" s="184" t="s">
        <v>257</v>
      </c>
      <c r="C78" s="194">
        <v>0.11</v>
      </c>
      <c r="D78" s="194">
        <v>0.08</v>
      </c>
      <c r="E78" s="193">
        <v>0.13</v>
      </c>
    </row>
    <row r="79" spans="1:6" outlineLevel="1" x14ac:dyDescent="0.3">
      <c r="B79" s="192" t="s">
        <v>226</v>
      </c>
      <c r="C79" s="191">
        <v>73</v>
      </c>
      <c r="D79" s="191">
        <v>72</v>
      </c>
      <c r="E79" s="190">
        <v>72</v>
      </c>
    </row>
    <row r="80" spans="1:6" outlineLevel="1" x14ac:dyDescent="0.3">
      <c r="B80" s="330" t="s">
        <v>227</v>
      </c>
      <c r="C80" s="330"/>
      <c r="D80" s="330"/>
      <c r="E80" s="330"/>
    </row>
    <row r="81" spans="1:12" s="189" customFormat="1" x14ac:dyDescent="0.3"/>
    <row r="82" spans="1:12" x14ac:dyDescent="0.3">
      <c r="A82" s="325" t="s">
        <v>258</v>
      </c>
      <c r="B82" s="325"/>
      <c r="C82" s="325"/>
      <c r="D82" s="325"/>
      <c r="E82" s="325"/>
      <c r="F82" s="325"/>
      <c r="G82" s="325"/>
      <c r="H82" s="325"/>
      <c r="I82" s="325"/>
    </row>
    <row r="83" spans="1:12" ht="15" outlineLevel="1" thickBot="1" x14ac:dyDescent="0.35">
      <c r="B83" s="188"/>
      <c r="C83" s="187">
        <v>2012</v>
      </c>
      <c r="D83" s="187">
        <v>2013</v>
      </c>
      <c r="E83" s="187">
        <v>2014</v>
      </c>
      <c r="F83" s="187">
        <v>2015</v>
      </c>
      <c r="G83" s="187">
        <v>2016</v>
      </c>
      <c r="H83" s="187">
        <v>2017</v>
      </c>
      <c r="I83" s="186">
        <v>2018</v>
      </c>
    </row>
    <row r="84" spans="1:12" ht="15" outlineLevel="1" thickBot="1" x14ac:dyDescent="0.35">
      <c r="B84" s="184" t="s">
        <v>259</v>
      </c>
      <c r="C84" s="183">
        <v>58</v>
      </c>
      <c r="D84" s="183">
        <v>59</v>
      </c>
      <c r="E84" s="183">
        <v>57</v>
      </c>
      <c r="F84" s="183">
        <v>50</v>
      </c>
      <c r="G84" s="185">
        <v>75</v>
      </c>
      <c r="H84" s="183">
        <v>103</v>
      </c>
      <c r="I84" s="182">
        <v>73</v>
      </c>
    </row>
    <row r="85" spans="1:12" ht="15" outlineLevel="1" thickBot="1" x14ac:dyDescent="0.35">
      <c r="B85" s="184" t="s">
        <v>260</v>
      </c>
      <c r="C85" s="183">
        <v>41</v>
      </c>
      <c r="D85" s="183">
        <v>41</v>
      </c>
      <c r="E85" s="183">
        <v>49</v>
      </c>
      <c r="F85" s="183">
        <v>43</v>
      </c>
      <c r="G85" s="185">
        <v>46</v>
      </c>
      <c r="H85" s="183">
        <v>71</v>
      </c>
      <c r="I85" s="182">
        <v>55</v>
      </c>
    </row>
    <row r="86" spans="1:12" ht="15" outlineLevel="1" thickBot="1" x14ac:dyDescent="0.35">
      <c r="B86" s="184" t="s">
        <v>261</v>
      </c>
      <c r="C86" s="183">
        <v>27</v>
      </c>
      <c r="D86" s="183">
        <v>22</v>
      </c>
      <c r="E86" s="183">
        <v>34</v>
      </c>
      <c r="F86" s="183">
        <v>21</v>
      </c>
      <c r="G86" s="183">
        <v>18</v>
      </c>
      <c r="H86" s="183">
        <v>34</v>
      </c>
      <c r="I86" s="182">
        <v>34</v>
      </c>
    </row>
    <row r="87" spans="1:12" outlineLevel="1" x14ac:dyDescent="0.3">
      <c r="B87" s="181" t="s">
        <v>262</v>
      </c>
      <c r="C87" s="180" t="s">
        <v>263</v>
      </c>
      <c r="D87" s="178" t="s">
        <v>264</v>
      </c>
      <c r="E87" s="178" t="s">
        <v>265</v>
      </c>
      <c r="F87" s="178" t="s">
        <v>266</v>
      </c>
      <c r="G87" s="179" t="s">
        <v>267</v>
      </c>
      <c r="H87" s="178" t="s">
        <v>268</v>
      </c>
      <c r="I87" s="177" t="s">
        <v>269</v>
      </c>
    </row>
    <row r="88" spans="1:12" outlineLevel="1" x14ac:dyDescent="0.3">
      <c r="B88" s="332" t="s">
        <v>227</v>
      </c>
      <c r="C88" s="332"/>
      <c r="D88" s="332"/>
      <c r="E88" s="332"/>
      <c r="F88" s="332"/>
      <c r="G88" s="332"/>
      <c r="H88" s="332"/>
      <c r="I88" s="332"/>
    </row>
    <row r="89" spans="1:12" outlineLevel="1" x14ac:dyDescent="0.3"/>
    <row r="90" spans="1:12" ht="15" thickBot="1" x14ac:dyDescent="0.35">
      <c r="A90" s="5" t="s">
        <v>270</v>
      </c>
    </row>
    <row r="91" spans="1:12" ht="15" thickBot="1" x14ac:dyDescent="0.35">
      <c r="A91" s="223"/>
      <c r="B91" s="224"/>
      <c r="C91" s="333" t="s">
        <v>271</v>
      </c>
      <c r="D91" s="334"/>
      <c r="E91" s="334"/>
      <c r="F91" s="334"/>
      <c r="G91" s="334"/>
      <c r="H91" s="334"/>
      <c r="I91" s="334"/>
      <c r="J91" s="334"/>
      <c r="K91" s="334"/>
      <c r="L91" s="335"/>
    </row>
    <row r="92" spans="1:12" ht="15" thickTop="1" x14ac:dyDescent="0.3">
      <c r="A92" s="336" t="s">
        <v>272</v>
      </c>
      <c r="B92" s="336" t="s">
        <v>273</v>
      </c>
      <c r="C92" s="338" t="s">
        <v>274</v>
      </c>
      <c r="D92" s="339"/>
      <c r="E92" s="338" t="s">
        <v>275</v>
      </c>
      <c r="F92" s="339"/>
      <c r="G92" s="338" t="s">
        <v>276</v>
      </c>
      <c r="H92" s="339"/>
      <c r="I92" s="338" t="s">
        <v>277</v>
      </c>
      <c r="J92" s="339"/>
      <c r="K92" s="338"/>
      <c r="L92" s="339"/>
    </row>
    <row r="93" spans="1:12" ht="15" thickBot="1" x14ac:dyDescent="0.35">
      <c r="A93" s="337"/>
      <c r="B93" s="337"/>
      <c r="C93" s="340" t="s">
        <v>278</v>
      </c>
      <c r="D93" s="341"/>
      <c r="E93" s="340" t="s">
        <v>279</v>
      </c>
      <c r="F93" s="341"/>
      <c r="G93" s="340" t="s">
        <v>280</v>
      </c>
      <c r="H93" s="341"/>
      <c r="I93" s="340" t="s">
        <v>281</v>
      </c>
      <c r="J93" s="341"/>
      <c r="K93" s="340" t="s">
        <v>282</v>
      </c>
      <c r="L93" s="341"/>
    </row>
    <row r="94" spans="1:12" ht="15" thickBot="1" x14ac:dyDescent="0.35">
      <c r="A94" s="342" t="s">
        <v>283</v>
      </c>
      <c r="B94" s="225" t="s">
        <v>284</v>
      </c>
      <c r="C94" s="226">
        <v>10.199999999999999</v>
      </c>
      <c r="D94" s="225" t="s">
        <v>285</v>
      </c>
      <c r="E94" s="226">
        <v>10.6</v>
      </c>
      <c r="F94" s="225" t="s">
        <v>285</v>
      </c>
      <c r="G94" s="226">
        <v>24.9</v>
      </c>
      <c r="H94" s="225" t="s">
        <v>285</v>
      </c>
      <c r="I94" s="226">
        <v>14.6</v>
      </c>
      <c r="J94" s="225" t="s">
        <v>285</v>
      </c>
      <c r="K94" s="226">
        <v>17.100000000000001</v>
      </c>
      <c r="L94" s="225" t="s">
        <v>285</v>
      </c>
    </row>
    <row r="95" spans="1:12" ht="15" thickBot="1" x14ac:dyDescent="0.35">
      <c r="A95" s="343"/>
      <c r="B95" s="225" t="s">
        <v>286</v>
      </c>
      <c r="C95" s="226">
        <v>8.1999999999999993</v>
      </c>
      <c r="D95" s="225" t="s">
        <v>285</v>
      </c>
      <c r="E95" s="226">
        <v>6.2</v>
      </c>
      <c r="F95" s="225" t="s">
        <v>285</v>
      </c>
      <c r="G95" s="226">
        <v>7.6</v>
      </c>
      <c r="H95" s="225" t="s">
        <v>285</v>
      </c>
      <c r="I95" s="226">
        <v>5.0999999999999996</v>
      </c>
      <c r="J95" s="225" t="s">
        <v>285</v>
      </c>
      <c r="K95" s="226">
        <v>6.7</v>
      </c>
      <c r="L95" s="225" t="s">
        <v>285</v>
      </c>
    </row>
    <row r="96" spans="1:12" ht="15" thickBot="1" x14ac:dyDescent="0.35">
      <c r="A96" s="337"/>
      <c r="B96" s="225" t="s">
        <v>282</v>
      </c>
      <c r="C96" s="226">
        <v>6.6</v>
      </c>
      <c r="D96" s="225" t="s">
        <v>285</v>
      </c>
      <c r="E96" s="226">
        <v>6.9</v>
      </c>
      <c r="F96" s="225" t="s">
        <v>285</v>
      </c>
      <c r="G96" s="226">
        <v>15.6</v>
      </c>
      <c r="H96" s="225" t="s">
        <v>285</v>
      </c>
      <c r="I96" s="226">
        <v>9</v>
      </c>
      <c r="J96" s="225" t="s">
        <v>285</v>
      </c>
      <c r="K96" s="226">
        <v>10.3</v>
      </c>
      <c r="L96" s="225" t="s">
        <v>285</v>
      </c>
    </row>
    <row r="97" spans="1:12" ht="15" thickBot="1" x14ac:dyDescent="0.35">
      <c r="A97" s="342" t="s">
        <v>287</v>
      </c>
      <c r="B97" s="225" t="s">
        <v>284</v>
      </c>
      <c r="C97" s="226">
        <v>9.4</v>
      </c>
      <c r="D97" s="225" t="s">
        <v>285</v>
      </c>
      <c r="E97" s="226">
        <v>15.7</v>
      </c>
      <c r="F97" s="225" t="s">
        <v>285</v>
      </c>
      <c r="G97" s="226">
        <v>22.1</v>
      </c>
      <c r="H97" s="225" t="s">
        <v>285</v>
      </c>
      <c r="I97" s="226">
        <v>13.5</v>
      </c>
      <c r="J97" s="225" t="s">
        <v>285</v>
      </c>
      <c r="K97" s="226">
        <v>17.399999999999999</v>
      </c>
      <c r="L97" s="225" t="s">
        <v>285</v>
      </c>
    </row>
    <row r="98" spans="1:12" ht="15" thickBot="1" x14ac:dyDescent="0.35">
      <c r="A98" s="343"/>
      <c r="B98" s="225" t="s">
        <v>286</v>
      </c>
      <c r="C98" s="226">
        <v>7.8</v>
      </c>
      <c r="D98" s="225" t="s">
        <v>285</v>
      </c>
      <c r="E98" s="226">
        <v>4.5</v>
      </c>
      <c r="F98" s="225" t="s">
        <v>285</v>
      </c>
      <c r="G98" s="226">
        <v>5.2</v>
      </c>
      <c r="H98" s="225" t="s">
        <v>285</v>
      </c>
      <c r="I98" s="226">
        <v>4.5999999999999996</v>
      </c>
      <c r="J98" s="225" t="s">
        <v>285</v>
      </c>
      <c r="K98" s="226">
        <v>5.3</v>
      </c>
      <c r="L98" s="225" t="s">
        <v>285</v>
      </c>
    </row>
    <row r="99" spans="1:12" ht="15" thickBot="1" x14ac:dyDescent="0.35">
      <c r="A99" s="337"/>
      <c r="B99" s="225" t="s">
        <v>282</v>
      </c>
      <c r="C99" s="226">
        <v>8.3000000000000007</v>
      </c>
      <c r="D99" s="225" t="s">
        <v>285</v>
      </c>
      <c r="E99" s="226">
        <v>7</v>
      </c>
      <c r="F99" s="225" t="s">
        <v>285</v>
      </c>
      <c r="G99" s="226">
        <v>11.2</v>
      </c>
      <c r="H99" s="225" t="s">
        <v>285</v>
      </c>
      <c r="I99" s="226">
        <v>7.6</v>
      </c>
      <c r="J99" s="225" t="s">
        <v>285</v>
      </c>
      <c r="K99" s="226">
        <v>8.6</v>
      </c>
      <c r="L99" s="225" t="s">
        <v>285</v>
      </c>
    </row>
    <row r="100" spans="1:12" ht="15" thickBot="1" x14ac:dyDescent="0.35">
      <c r="A100" s="342" t="s">
        <v>288</v>
      </c>
      <c r="B100" s="225" t="s">
        <v>284</v>
      </c>
      <c r="C100" s="226">
        <v>4.5999999999999996</v>
      </c>
      <c r="D100" s="225" t="s">
        <v>289</v>
      </c>
      <c r="E100" s="226">
        <v>8.3000000000000007</v>
      </c>
      <c r="F100" s="225" t="s">
        <v>285</v>
      </c>
      <c r="G100" s="226">
        <v>14.2</v>
      </c>
      <c r="H100" s="225" t="s">
        <v>285</v>
      </c>
      <c r="I100" s="226">
        <v>6.7</v>
      </c>
      <c r="J100" s="225" t="s">
        <v>285</v>
      </c>
      <c r="K100" s="226">
        <v>10.199999999999999</v>
      </c>
      <c r="L100" s="225" t="s">
        <v>285</v>
      </c>
    </row>
    <row r="101" spans="1:12" ht="15" thickBot="1" x14ac:dyDescent="0.35">
      <c r="A101" s="343"/>
      <c r="B101" s="225" t="s">
        <v>286</v>
      </c>
      <c r="C101" s="226">
        <v>3.1</v>
      </c>
      <c r="D101" s="225" t="s">
        <v>285</v>
      </c>
      <c r="E101" s="226">
        <v>1.7</v>
      </c>
      <c r="F101" s="225" t="s">
        <v>285</v>
      </c>
      <c r="G101" s="226">
        <v>1.6</v>
      </c>
      <c r="H101" s="225" t="s">
        <v>289</v>
      </c>
      <c r="I101" s="226">
        <v>1.2</v>
      </c>
      <c r="J101" s="225"/>
      <c r="K101" s="226">
        <v>2</v>
      </c>
      <c r="L101" s="225" t="s">
        <v>285</v>
      </c>
    </row>
    <row r="102" spans="1:12" ht="15" thickBot="1" x14ac:dyDescent="0.35">
      <c r="A102" s="337"/>
      <c r="B102" s="225" t="s">
        <v>282</v>
      </c>
      <c r="C102" s="226">
        <v>3.9</v>
      </c>
      <c r="D102" s="225" t="s">
        <v>285</v>
      </c>
      <c r="E102" s="226">
        <v>2.5</v>
      </c>
      <c r="F102" s="225" t="s">
        <v>285</v>
      </c>
      <c r="G102" s="226">
        <v>5.6</v>
      </c>
      <c r="H102" s="225" t="s">
        <v>285</v>
      </c>
      <c r="I102" s="226">
        <v>3</v>
      </c>
      <c r="J102" s="225" t="s">
        <v>285</v>
      </c>
      <c r="K102" s="226">
        <v>3.6</v>
      </c>
      <c r="L102" s="225" t="s">
        <v>285</v>
      </c>
    </row>
    <row r="103" spans="1:12" ht="15" thickBot="1" x14ac:dyDescent="0.35">
      <c r="A103" s="342" t="s">
        <v>290</v>
      </c>
      <c r="B103" s="225" t="s">
        <v>284</v>
      </c>
      <c r="C103" s="226">
        <v>4.9000000000000004</v>
      </c>
      <c r="D103" s="225" t="s">
        <v>285</v>
      </c>
      <c r="E103" s="226">
        <v>5.3</v>
      </c>
      <c r="F103" s="225" t="s">
        <v>285</v>
      </c>
      <c r="G103" s="226">
        <v>9.1999999999999993</v>
      </c>
      <c r="H103" s="225" t="s">
        <v>285</v>
      </c>
      <c r="I103" s="226">
        <v>4</v>
      </c>
      <c r="J103" s="225" t="s">
        <v>285</v>
      </c>
      <c r="K103" s="226">
        <v>6.9</v>
      </c>
      <c r="L103" s="225" t="s">
        <v>285</v>
      </c>
    </row>
    <row r="104" spans="1:12" ht="15" thickBot="1" x14ac:dyDescent="0.35">
      <c r="A104" s="343"/>
      <c r="B104" s="225" t="s">
        <v>286</v>
      </c>
      <c r="C104" s="226">
        <v>3.6</v>
      </c>
      <c r="D104" s="225" t="s">
        <v>285</v>
      </c>
      <c r="E104" s="226">
        <v>2.2000000000000002</v>
      </c>
      <c r="F104" s="225" t="s">
        <v>285</v>
      </c>
      <c r="G104" s="226">
        <v>2.7</v>
      </c>
      <c r="H104" s="225" t="s">
        <v>285</v>
      </c>
      <c r="I104" s="226">
        <v>3.2</v>
      </c>
      <c r="J104" s="225" t="s">
        <v>285</v>
      </c>
      <c r="K104" s="226">
        <v>2.6</v>
      </c>
      <c r="L104" s="225" t="s">
        <v>285</v>
      </c>
    </row>
    <row r="105" spans="1:12" ht="15" thickBot="1" x14ac:dyDescent="0.35">
      <c r="A105" s="337"/>
      <c r="B105" s="225" t="s">
        <v>282</v>
      </c>
      <c r="C105" s="226">
        <v>4.4000000000000004</v>
      </c>
      <c r="D105" s="225" t="s">
        <v>285</v>
      </c>
      <c r="E105" s="226">
        <v>3.2</v>
      </c>
      <c r="F105" s="225" t="s">
        <v>285</v>
      </c>
      <c r="G105" s="226">
        <v>5.5</v>
      </c>
      <c r="H105" s="225" t="s">
        <v>285</v>
      </c>
      <c r="I105" s="226">
        <v>3.1</v>
      </c>
      <c r="J105" s="225" t="s">
        <v>285</v>
      </c>
      <c r="K105" s="226">
        <v>4.2</v>
      </c>
      <c r="L105" s="225" t="s">
        <v>285</v>
      </c>
    </row>
    <row r="106" spans="1:12" ht="15" thickBot="1" x14ac:dyDescent="0.35">
      <c r="A106" s="342" t="s">
        <v>291</v>
      </c>
      <c r="B106" s="225" t="s">
        <v>284</v>
      </c>
      <c r="C106" s="226">
        <v>0.6</v>
      </c>
      <c r="D106" s="225" t="s">
        <v>289</v>
      </c>
      <c r="E106" s="226">
        <v>0.6</v>
      </c>
      <c r="F106" s="225" t="s">
        <v>285</v>
      </c>
      <c r="G106" s="226">
        <v>0.2</v>
      </c>
      <c r="H106" s="225"/>
      <c r="I106" s="226">
        <v>0.9</v>
      </c>
      <c r="J106" s="225" t="s">
        <v>285</v>
      </c>
      <c r="K106" s="226">
        <v>0.5</v>
      </c>
      <c r="L106" s="225" t="s">
        <v>285</v>
      </c>
    </row>
    <row r="107" spans="1:12" ht="15" thickBot="1" x14ac:dyDescent="0.35">
      <c r="A107" s="343"/>
      <c r="B107" s="225" t="s">
        <v>286</v>
      </c>
      <c r="C107" s="226">
        <v>-0.1</v>
      </c>
      <c r="D107" s="225"/>
      <c r="E107" s="226">
        <v>0.1</v>
      </c>
      <c r="F107" s="225"/>
      <c r="G107" s="226">
        <v>0.3</v>
      </c>
      <c r="H107" s="225"/>
      <c r="I107" s="226">
        <v>0.1</v>
      </c>
      <c r="J107" s="225"/>
      <c r="K107" s="226">
        <v>0.1</v>
      </c>
      <c r="L107" s="225"/>
    </row>
    <row r="108" spans="1:12" ht="15" thickBot="1" x14ac:dyDescent="0.35">
      <c r="A108" s="337"/>
      <c r="B108" s="225" t="s">
        <v>282</v>
      </c>
      <c r="C108" s="226">
        <v>0</v>
      </c>
      <c r="D108" s="225"/>
      <c r="E108" s="226">
        <v>0.1</v>
      </c>
      <c r="F108" s="225"/>
      <c r="G108" s="226">
        <v>0.3</v>
      </c>
      <c r="H108" s="225"/>
      <c r="I108" s="226">
        <v>0.4</v>
      </c>
      <c r="J108" s="225" t="s">
        <v>289</v>
      </c>
      <c r="K108" s="226">
        <v>0.2</v>
      </c>
      <c r="L108" s="225" t="s">
        <v>289</v>
      </c>
    </row>
    <row r="111" spans="1:12" ht="15" thickBot="1" x14ac:dyDescent="0.35">
      <c r="A111" s="5" t="s">
        <v>292</v>
      </c>
    </row>
    <row r="112" spans="1:12" ht="24.6" thickBot="1" x14ac:dyDescent="0.35">
      <c r="A112" s="227" t="s">
        <v>64</v>
      </c>
      <c r="B112" s="228" t="s">
        <v>293</v>
      </c>
      <c r="C112" s="228" t="s">
        <v>294</v>
      </c>
      <c r="D112" s="228" t="s">
        <v>295</v>
      </c>
    </row>
    <row r="113" spans="1:4" ht="15" thickBot="1" x14ac:dyDescent="0.35">
      <c r="A113" s="229" t="s">
        <v>283</v>
      </c>
      <c r="B113" s="230" t="s">
        <v>296</v>
      </c>
      <c r="C113" s="230">
        <v>-6.9</v>
      </c>
      <c r="D113" s="230" t="s">
        <v>297</v>
      </c>
    </row>
    <row r="114" spans="1:4" ht="15" thickBot="1" x14ac:dyDescent="0.35">
      <c r="A114" s="231" t="s">
        <v>287</v>
      </c>
      <c r="B114" s="232" t="s">
        <v>298</v>
      </c>
      <c r="C114" s="232" t="s">
        <v>299</v>
      </c>
      <c r="D114" s="232" t="s">
        <v>300</v>
      </c>
    </row>
    <row r="115" spans="1:4" ht="15" thickBot="1" x14ac:dyDescent="0.35">
      <c r="A115" s="229" t="s">
        <v>288</v>
      </c>
      <c r="B115" s="230" t="s">
        <v>301</v>
      </c>
      <c r="C115" s="230" t="s">
        <v>302</v>
      </c>
      <c r="D115" s="230">
        <v>0.2</v>
      </c>
    </row>
    <row r="116" spans="1:4" ht="15" thickBot="1" x14ac:dyDescent="0.35">
      <c r="A116" s="231" t="s">
        <v>290</v>
      </c>
      <c r="B116" s="232" t="s">
        <v>303</v>
      </c>
      <c r="C116" s="232" t="s">
        <v>304</v>
      </c>
      <c r="D116" s="232">
        <v>1</v>
      </c>
    </row>
  </sheetData>
  <mergeCells count="47">
    <mergeCell ref="A94:A96"/>
    <mergeCell ref="A97:A99"/>
    <mergeCell ref="A100:A102"/>
    <mergeCell ref="A103:A105"/>
    <mergeCell ref="A106:A108"/>
    <mergeCell ref="C91:L91"/>
    <mergeCell ref="A92:A93"/>
    <mergeCell ref="B92:B93"/>
    <mergeCell ref="C92:D92"/>
    <mergeCell ref="C93:D93"/>
    <mergeCell ref="E92:F92"/>
    <mergeCell ref="E93:F93"/>
    <mergeCell ref="G92:H92"/>
    <mergeCell ref="G93:H93"/>
    <mergeCell ref="I92:J92"/>
    <mergeCell ref="I93:J93"/>
    <mergeCell ref="K92:L92"/>
    <mergeCell ref="K93:L93"/>
    <mergeCell ref="B69:F69"/>
    <mergeCell ref="B80:E80"/>
    <mergeCell ref="B88:I88"/>
    <mergeCell ref="A57:F57"/>
    <mergeCell ref="A58:F58"/>
    <mergeCell ref="A72:E72"/>
    <mergeCell ref="A73:E73"/>
    <mergeCell ref="A82:I82"/>
    <mergeCell ref="C59:D59"/>
    <mergeCell ref="E59:F59"/>
    <mergeCell ref="B54:F54"/>
    <mergeCell ref="A45:F45"/>
    <mergeCell ref="A46:F46"/>
    <mergeCell ref="C18:D18"/>
    <mergeCell ref="E18:F18"/>
    <mergeCell ref="B27:F27"/>
    <mergeCell ref="B42:F42"/>
    <mergeCell ref="A30:F30"/>
    <mergeCell ref="A31:F31"/>
    <mergeCell ref="C47:D47"/>
    <mergeCell ref="E47:F47"/>
    <mergeCell ref="A1:D1"/>
    <mergeCell ref="A16:F16"/>
    <mergeCell ref="A17:F17"/>
    <mergeCell ref="C32:D32"/>
    <mergeCell ref="E32:F32"/>
    <mergeCell ref="B11:D11"/>
    <mergeCell ref="B12:D12"/>
    <mergeCell ref="B13:D13"/>
  </mergeCells>
  <hyperlinks>
    <hyperlink ref="J1" location="'Innholdsside '!A1" display="Innhold" xr:uid="{BA5EC4A3-0CD2-4515-9929-FB2EB4123C4F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A554-B233-4C88-A9FE-91895C35B590}">
  <sheetPr codeName="Ark15"/>
  <dimension ref="A1:M16"/>
  <sheetViews>
    <sheetView workbookViewId="0">
      <selection activeCell="M2" sqref="M2"/>
    </sheetView>
  </sheetViews>
  <sheetFormatPr baseColWidth="10" defaultColWidth="11.44140625" defaultRowHeight="14.4" x14ac:dyDescent="0.3"/>
  <cols>
    <col min="2" max="2" width="57.6640625" bestFit="1" customWidth="1"/>
    <col min="3" max="4" width="11.109375" bestFit="1" customWidth="1"/>
    <col min="5" max="6" width="11.33203125" bestFit="1" customWidth="1"/>
  </cols>
  <sheetData>
    <row r="1" spans="1:13" s="189" customFormat="1" x14ac:dyDescent="0.3"/>
    <row r="2" spans="1:13" x14ac:dyDescent="0.3">
      <c r="A2" s="325" t="s">
        <v>305</v>
      </c>
      <c r="B2" s="325"/>
      <c r="C2" s="325"/>
      <c r="D2" s="325"/>
      <c r="E2" s="325"/>
      <c r="F2" s="325"/>
      <c r="M2" s="7" t="s">
        <v>2</v>
      </c>
    </row>
    <row r="3" spans="1:13" x14ac:dyDescent="0.3">
      <c r="A3" s="326" t="s">
        <v>306</v>
      </c>
      <c r="B3" s="326"/>
      <c r="C3" s="326"/>
      <c r="D3" s="326"/>
      <c r="E3" s="326"/>
      <c r="F3" s="326"/>
    </row>
    <row r="4" spans="1:13" ht="57.6" x14ac:dyDescent="0.3">
      <c r="C4" s="222" t="s">
        <v>307</v>
      </c>
      <c r="D4" s="222" t="s">
        <v>308</v>
      </c>
      <c r="E4" s="222" t="s">
        <v>309</v>
      </c>
      <c r="F4" s="222" t="s">
        <v>310</v>
      </c>
    </row>
    <row r="5" spans="1:13" x14ac:dyDescent="0.3">
      <c r="B5" t="s">
        <v>311</v>
      </c>
      <c r="C5" s="221">
        <v>0.06</v>
      </c>
      <c r="D5" s="221">
        <v>8.6999999999999994E-2</v>
      </c>
      <c r="E5" s="221">
        <v>7.0999999999999994E-2</v>
      </c>
      <c r="F5" s="220">
        <v>6.5000000000000002E-2</v>
      </c>
    </row>
    <row r="6" spans="1:13" x14ac:dyDescent="0.3">
      <c r="B6" t="s">
        <v>312</v>
      </c>
      <c r="C6" s="219">
        <v>0.17</v>
      </c>
      <c r="D6" s="219">
        <v>0.11600000000000001</v>
      </c>
      <c r="E6" s="219">
        <v>0.16200000000000001</v>
      </c>
      <c r="F6" s="218">
        <v>0.10299999999999999</v>
      </c>
    </row>
    <row r="7" spans="1:13" x14ac:dyDescent="0.3">
      <c r="B7" t="s">
        <v>313</v>
      </c>
      <c r="C7" s="219">
        <v>0.04</v>
      </c>
      <c r="D7" s="219">
        <v>2.9000000000000001E-2</v>
      </c>
      <c r="E7" s="219">
        <v>7.0999999999999994E-2</v>
      </c>
      <c r="F7" s="218">
        <v>0.112</v>
      </c>
    </row>
    <row r="8" spans="1:13" x14ac:dyDescent="0.3">
      <c r="B8" t="s">
        <v>314</v>
      </c>
      <c r="C8" s="219">
        <v>0.23</v>
      </c>
      <c r="D8" s="219">
        <v>0.11600000000000001</v>
      </c>
      <c r="E8" s="219">
        <v>0.152</v>
      </c>
      <c r="F8" s="218">
        <v>0.16800000000000001</v>
      </c>
    </row>
    <row r="9" spans="1:13" x14ac:dyDescent="0.3">
      <c r="B9" t="s">
        <v>315</v>
      </c>
      <c r="C9" s="219">
        <v>0.24</v>
      </c>
      <c r="D9" s="219">
        <v>0.188</v>
      </c>
      <c r="E9" s="219">
        <v>0.20200000000000001</v>
      </c>
      <c r="F9" s="218">
        <v>0.215</v>
      </c>
    </row>
    <row r="10" spans="1:13" x14ac:dyDescent="0.3">
      <c r="B10" t="s">
        <v>316</v>
      </c>
      <c r="C10" s="219">
        <v>0.21</v>
      </c>
      <c r="D10" s="219">
        <v>0.159</v>
      </c>
      <c r="E10" s="219">
        <v>0.27300000000000002</v>
      </c>
      <c r="F10" s="218">
        <v>0.224</v>
      </c>
    </row>
    <row r="11" spans="1:13" x14ac:dyDescent="0.3">
      <c r="B11" t="s">
        <v>317</v>
      </c>
      <c r="C11" s="219">
        <v>0.26</v>
      </c>
      <c r="D11" s="219">
        <v>0.217</v>
      </c>
      <c r="E11" s="219">
        <v>0.26300000000000001</v>
      </c>
      <c r="F11" s="218">
        <v>0.224</v>
      </c>
    </row>
    <row r="12" spans="1:13" x14ac:dyDescent="0.3">
      <c r="B12" t="s">
        <v>318</v>
      </c>
      <c r="C12" s="219">
        <v>0.25</v>
      </c>
      <c r="D12" s="219">
        <v>0.28999999999999998</v>
      </c>
      <c r="E12" s="219">
        <v>0.374</v>
      </c>
      <c r="F12" s="218">
        <v>0.32700000000000001</v>
      </c>
    </row>
    <row r="13" spans="1:13" x14ac:dyDescent="0.3">
      <c r="B13" t="s">
        <v>319</v>
      </c>
      <c r="C13" s="219">
        <v>0.19</v>
      </c>
      <c r="D13" s="219">
        <v>0.31900000000000001</v>
      </c>
      <c r="E13" s="219">
        <v>0.27300000000000002</v>
      </c>
      <c r="F13" s="218">
        <v>0.35499999999999998</v>
      </c>
    </row>
    <row r="14" spans="1:13" x14ac:dyDescent="0.3">
      <c r="B14" t="s">
        <v>320</v>
      </c>
      <c r="C14" s="217">
        <v>0.54</v>
      </c>
      <c r="D14" s="217">
        <v>0.49299999999999999</v>
      </c>
      <c r="E14" s="217">
        <v>0.55600000000000005</v>
      </c>
      <c r="F14" s="216">
        <v>0.51400000000000001</v>
      </c>
    </row>
    <row r="15" spans="1:13" x14ac:dyDescent="0.3">
      <c r="B15" s="330" t="s">
        <v>321</v>
      </c>
      <c r="C15" s="330"/>
      <c r="D15" s="330"/>
      <c r="E15" s="330"/>
      <c r="F15" s="330"/>
    </row>
    <row r="16" spans="1:13" x14ac:dyDescent="0.3">
      <c r="B16" s="332" t="s">
        <v>227</v>
      </c>
      <c r="C16" s="332"/>
      <c r="D16" s="332"/>
      <c r="E16" s="332"/>
      <c r="F16" s="332"/>
    </row>
  </sheetData>
  <mergeCells count="4">
    <mergeCell ref="A2:F2"/>
    <mergeCell ref="A3:F3"/>
    <mergeCell ref="B15:F15"/>
    <mergeCell ref="B16:F16"/>
  </mergeCells>
  <hyperlinks>
    <hyperlink ref="M2" location="'Innholdsside '!A1" display="Innhold" xr:uid="{AAEE199B-92AD-4268-BB04-6B8F4FBA885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E934-B684-492F-A779-75F4A7955DD0}">
  <dimension ref="A1:N14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19.5546875" customWidth="1"/>
  </cols>
  <sheetData>
    <row r="1" spans="1:14" x14ac:dyDescent="0.3">
      <c r="A1" s="5" t="s">
        <v>322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N1" s="7" t="s">
        <v>2</v>
      </c>
    </row>
    <row r="2" spans="1:14" x14ac:dyDescent="0.3">
      <c r="A2" t="s">
        <v>323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4" ht="15" thickBot="1" x14ac:dyDescent="0.35"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4" ht="15" thickBot="1" x14ac:dyDescent="0.35">
      <c r="A4" s="299"/>
      <c r="B4" s="344" t="s">
        <v>324</v>
      </c>
      <c r="C4" s="344"/>
      <c r="D4" s="344"/>
      <c r="E4" s="344" t="s">
        <v>325</v>
      </c>
      <c r="F4" s="344"/>
      <c r="G4" s="344"/>
      <c r="H4" s="345" t="s">
        <v>326</v>
      </c>
      <c r="I4" s="345"/>
      <c r="J4" s="345"/>
      <c r="K4" s="246"/>
    </row>
    <row r="5" spans="1:14" ht="15" thickBot="1" x14ac:dyDescent="0.35">
      <c r="A5" s="302" t="s">
        <v>327</v>
      </c>
      <c r="B5" s="303">
        <v>2022</v>
      </c>
      <c r="C5" s="301">
        <v>2021</v>
      </c>
      <c r="D5" s="301">
        <v>2020</v>
      </c>
      <c r="E5" s="303">
        <v>2022</v>
      </c>
      <c r="F5" s="303">
        <v>2021</v>
      </c>
      <c r="G5" s="303">
        <v>2020</v>
      </c>
      <c r="H5" s="303">
        <v>2022</v>
      </c>
      <c r="I5" s="303">
        <v>2021</v>
      </c>
      <c r="J5" s="303" t="s">
        <v>328</v>
      </c>
      <c r="K5" s="246"/>
    </row>
    <row r="6" spans="1:14" x14ac:dyDescent="0.3">
      <c r="A6" s="304" t="s">
        <v>329</v>
      </c>
      <c r="B6" s="300">
        <v>347</v>
      </c>
      <c r="C6" s="300">
        <v>335</v>
      </c>
      <c r="D6" s="300">
        <v>334</v>
      </c>
      <c r="E6" s="300">
        <v>704</v>
      </c>
      <c r="F6" s="300">
        <v>718</v>
      </c>
      <c r="G6" s="300">
        <v>769</v>
      </c>
      <c r="H6" s="300">
        <v>2.0299999999999998</v>
      </c>
      <c r="I6" s="300">
        <v>2.14</v>
      </c>
      <c r="J6" s="300">
        <v>2.2999999999999998</v>
      </c>
      <c r="K6" s="246"/>
    </row>
    <row r="7" spans="1:14" x14ac:dyDescent="0.3">
      <c r="A7" s="304" t="s">
        <v>330</v>
      </c>
      <c r="B7" s="300">
        <v>1144</v>
      </c>
      <c r="C7" s="300">
        <v>2325</v>
      </c>
      <c r="D7" s="300">
        <v>3738</v>
      </c>
      <c r="E7" s="300">
        <v>1920</v>
      </c>
      <c r="F7" s="300">
        <v>3865</v>
      </c>
      <c r="G7" s="300">
        <v>4953</v>
      </c>
      <c r="H7" s="300">
        <v>1.68</v>
      </c>
      <c r="I7" s="300">
        <v>1.66</v>
      </c>
      <c r="J7" s="300">
        <v>1.33</v>
      </c>
      <c r="K7" s="246"/>
    </row>
    <row r="8" spans="1:14" x14ac:dyDescent="0.3">
      <c r="A8" s="304" t="s">
        <v>106</v>
      </c>
      <c r="B8" s="300">
        <v>1070</v>
      </c>
      <c r="C8" s="300">
        <v>1420</v>
      </c>
      <c r="D8" s="300">
        <v>1276</v>
      </c>
      <c r="E8" s="300">
        <v>2121</v>
      </c>
      <c r="F8" s="300">
        <v>2159</v>
      </c>
      <c r="G8" s="300">
        <v>1613</v>
      </c>
      <c r="H8" s="300">
        <v>1.98</v>
      </c>
      <c r="I8" s="300">
        <v>1.52</v>
      </c>
      <c r="J8" s="300">
        <v>1.26</v>
      </c>
      <c r="K8" s="246"/>
    </row>
    <row r="9" spans="1:14" x14ac:dyDescent="0.3">
      <c r="A9" s="304" t="s">
        <v>331</v>
      </c>
      <c r="B9" s="300">
        <v>250</v>
      </c>
      <c r="C9" s="300">
        <v>254</v>
      </c>
      <c r="D9" s="300">
        <v>203</v>
      </c>
      <c r="E9" s="300">
        <v>112</v>
      </c>
      <c r="F9" s="300">
        <v>105</v>
      </c>
      <c r="G9" s="300">
        <v>77</v>
      </c>
      <c r="H9" s="300">
        <v>0.45</v>
      </c>
      <c r="I9" s="300">
        <v>0.41</v>
      </c>
      <c r="J9" s="300">
        <v>0.38</v>
      </c>
      <c r="K9" s="246"/>
    </row>
    <row r="10" spans="1:14" x14ac:dyDescent="0.3">
      <c r="A10" s="304" t="s">
        <v>332</v>
      </c>
      <c r="B10" s="300">
        <v>3493</v>
      </c>
      <c r="C10" s="300">
        <v>3507</v>
      </c>
      <c r="D10" s="300">
        <v>3256</v>
      </c>
      <c r="E10" s="300">
        <v>187</v>
      </c>
      <c r="F10" s="300">
        <v>210</v>
      </c>
      <c r="G10" s="300">
        <v>182</v>
      </c>
      <c r="H10" s="300">
        <v>0.05</v>
      </c>
      <c r="I10" s="300">
        <v>0.06</v>
      </c>
      <c r="J10" s="300">
        <v>0.06</v>
      </c>
      <c r="K10" s="246"/>
    </row>
    <row r="11" spans="1:14" ht="15" thickBot="1" x14ac:dyDescent="0.35">
      <c r="A11" s="302" t="s">
        <v>333</v>
      </c>
      <c r="B11" s="303">
        <v>4102</v>
      </c>
      <c r="C11" s="303">
        <v>4536</v>
      </c>
      <c r="D11" s="303">
        <v>4455</v>
      </c>
      <c r="E11" s="303" t="s">
        <v>334</v>
      </c>
      <c r="F11" s="303">
        <v>5076</v>
      </c>
      <c r="G11" s="303">
        <v>5219</v>
      </c>
      <c r="H11" s="303">
        <v>1.1200000000000001</v>
      </c>
      <c r="I11" s="303">
        <v>1.1200000000000001</v>
      </c>
      <c r="J11" s="303">
        <v>1.17</v>
      </c>
      <c r="K11" s="246"/>
    </row>
    <row r="12" spans="1:14" x14ac:dyDescent="0.3">
      <c r="B12" s="246"/>
      <c r="C12" s="246"/>
      <c r="D12" s="246"/>
      <c r="E12" s="253"/>
      <c r="F12" s="253"/>
      <c r="G12" s="253"/>
      <c r="H12" s="246"/>
      <c r="I12" s="246"/>
      <c r="J12" s="246"/>
      <c r="K12" s="246"/>
    </row>
    <row r="13" spans="1:14" x14ac:dyDescent="0.3">
      <c r="A13" t="s">
        <v>335</v>
      </c>
    </row>
    <row r="14" spans="1:14" x14ac:dyDescent="0.3">
      <c r="A14" t="s">
        <v>336</v>
      </c>
    </row>
  </sheetData>
  <mergeCells count="3">
    <mergeCell ref="B4:D4"/>
    <mergeCell ref="E4:G4"/>
    <mergeCell ref="H4:J4"/>
  </mergeCells>
  <hyperlinks>
    <hyperlink ref="N1" location="'Innholdsside '!A1" display="Innhold" xr:uid="{0E804D48-E4B9-40C9-BB67-18109F6D01D6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273B-FC40-45BF-9D56-89999822765B}">
  <dimension ref="A1:O13"/>
  <sheetViews>
    <sheetView workbookViewId="0">
      <selection activeCell="O1" sqref="O1"/>
    </sheetView>
  </sheetViews>
  <sheetFormatPr baseColWidth="10" defaultColWidth="11.44140625" defaultRowHeight="14.4" x14ac:dyDescent="0.3"/>
  <cols>
    <col min="1" max="1" width="18.6640625" customWidth="1"/>
  </cols>
  <sheetData>
    <row r="1" spans="1:15" x14ac:dyDescent="0.3">
      <c r="A1" s="5" t="s">
        <v>337</v>
      </c>
      <c r="F1" s="246"/>
      <c r="G1" s="246"/>
      <c r="O1" s="7" t="s">
        <v>2</v>
      </c>
    </row>
    <row r="2" spans="1:15" ht="15" thickBot="1" x14ac:dyDescent="0.35">
      <c r="A2" t="s">
        <v>323</v>
      </c>
      <c r="F2" s="246"/>
      <c r="G2" s="246"/>
    </row>
    <row r="3" spans="1:15" x14ac:dyDescent="0.3">
      <c r="A3" s="346" t="s">
        <v>327</v>
      </c>
      <c r="B3" s="306" t="s">
        <v>338</v>
      </c>
      <c r="C3" s="306" t="s">
        <v>339</v>
      </c>
      <c r="D3" s="349" t="s">
        <v>340</v>
      </c>
      <c r="E3" s="306" t="s">
        <v>341</v>
      </c>
      <c r="F3" s="310"/>
      <c r="G3" s="310"/>
    </row>
    <row r="4" spans="1:15" ht="25.8" x14ac:dyDescent="0.3">
      <c r="A4" s="347"/>
      <c r="B4" s="305" t="s">
        <v>342</v>
      </c>
      <c r="C4" s="305" t="s">
        <v>343</v>
      </c>
      <c r="D4" s="350"/>
      <c r="E4" s="305" t="s">
        <v>344</v>
      </c>
      <c r="F4" s="305" t="s">
        <v>345</v>
      </c>
      <c r="G4" s="309" t="s">
        <v>346</v>
      </c>
    </row>
    <row r="5" spans="1:15" ht="15" thickBot="1" x14ac:dyDescent="0.35">
      <c r="A5" s="348"/>
      <c r="B5" s="307"/>
      <c r="C5" s="308" t="s">
        <v>344</v>
      </c>
      <c r="D5" s="351"/>
      <c r="E5" s="307"/>
      <c r="F5" s="308" t="s">
        <v>347</v>
      </c>
      <c r="G5" s="311" t="s">
        <v>348</v>
      </c>
    </row>
    <row r="6" spans="1:15" x14ac:dyDescent="0.3">
      <c r="A6" s="304" t="s">
        <v>329</v>
      </c>
      <c r="B6" s="300">
        <v>68</v>
      </c>
      <c r="C6" s="300">
        <v>20</v>
      </c>
      <c r="D6" s="300" t="s">
        <v>349</v>
      </c>
      <c r="E6" s="312">
        <v>0.22700000000000001</v>
      </c>
      <c r="F6" s="305" t="s">
        <v>350</v>
      </c>
      <c r="G6" s="304" t="s">
        <v>351</v>
      </c>
    </row>
    <row r="7" spans="1:15" x14ac:dyDescent="0.3">
      <c r="A7" s="304" t="s">
        <v>330</v>
      </c>
      <c r="B7" s="300">
        <v>611</v>
      </c>
      <c r="C7" s="300">
        <v>533</v>
      </c>
      <c r="D7" s="300">
        <v>1144</v>
      </c>
      <c r="E7" s="312">
        <v>0.46600000000000003</v>
      </c>
      <c r="F7" s="305" t="s">
        <v>352</v>
      </c>
      <c r="G7" s="304" t="s">
        <v>353</v>
      </c>
    </row>
    <row r="8" spans="1:15" x14ac:dyDescent="0.3">
      <c r="A8" s="304" t="s">
        <v>106</v>
      </c>
      <c r="B8" s="300">
        <v>394</v>
      </c>
      <c r="C8" s="300">
        <v>43</v>
      </c>
      <c r="D8" s="300">
        <v>437</v>
      </c>
      <c r="E8" s="312">
        <v>9.8000000000000004E-2</v>
      </c>
      <c r="F8" s="305" t="s">
        <v>354</v>
      </c>
      <c r="G8" s="304" t="s">
        <v>355</v>
      </c>
    </row>
    <row r="9" spans="1:15" x14ac:dyDescent="0.3">
      <c r="A9" s="304" t="s">
        <v>331</v>
      </c>
      <c r="B9" s="300">
        <v>118</v>
      </c>
      <c r="C9" s="300">
        <v>41</v>
      </c>
      <c r="D9" s="300">
        <v>159</v>
      </c>
      <c r="E9" s="312">
        <v>0.25800000000000001</v>
      </c>
      <c r="F9" s="305" t="s">
        <v>356</v>
      </c>
      <c r="G9" s="304" t="s">
        <v>357</v>
      </c>
    </row>
    <row r="10" spans="1:15" x14ac:dyDescent="0.3">
      <c r="A10" s="304" t="s">
        <v>358</v>
      </c>
      <c r="B10" s="300">
        <v>2700</v>
      </c>
      <c r="C10" s="300">
        <v>793</v>
      </c>
      <c r="D10" s="300">
        <v>3493</v>
      </c>
      <c r="E10" s="312">
        <v>0.22700000000000001</v>
      </c>
      <c r="F10" s="305" t="s">
        <v>359</v>
      </c>
      <c r="G10" s="304" t="s">
        <v>360</v>
      </c>
    </row>
    <row r="11" spans="1:15" x14ac:dyDescent="0.3">
      <c r="A11" s="304" t="s">
        <v>333</v>
      </c>
      <c r="B11" s="300">
        <v>1136</v>
      </c>
      <c r="C11" s="300">
        <v>401</v>
      </c>
      <c r="D11" s="300">
        <v>1537</v>
      </c>
      <c r="E11" s="312">
        <v>0.26100000000000001</v>
      </c>
      <c r="F11" s="305" t="s">
        <v>361</v>
      </c>
      <c r="G11" s="304" t="s">
        <v>362</v>
      </c>
    </row>
    <row r="13" spans="1:15" x14ac:dyDescent="0.3">
      <c r="A13" s="313" t="s">
        <v>363</v>
      </c>
    </row>
  </sheetData>
  <mergeCells count="2">
    <mergeCell ref="A3:A5"/>
    <mergeCell ref="D3:D5"/>
  </mergeCells>
  <hyperlinks>
    <hyperlink ref="O1" location="'Innholdsside '!A1" display="Innhold" xr:uid="{B5BF75F2-EF1E-4AD5-B0EB-932812AFA68E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BB04-9308-44F2-A46D-ECAF5110C4BD}">
  <sheetPr codeName="Ark23"/>
  <dimension ref="A1:AI164"/>
  <sheetViews>
    <sheetView zoomScale="55" zoomScaleNormal="55" workbookViewId="0">
      <selection activeCell="Z1" sqref="Z1"/>
    </sheetView>
  </sheetViews>
  <sheetFormatPr baseColWidth="10" defaultColWidth="11.44140625" defaultRowHeight="14.4" x14ac:dyDescent="0.3"/>
  <cols>
    <col min="1" max="1" width="28.6640625" customWidth="1"/>
    <col min="2" max="2" width="15.44140625" style="246" customWidth="1"/>
    <col min="3" max="3" width="13.44140625" style="246" customWidth="1"/>
    <col min="4" max="4" width="14" style="246" customWidth="1"/>
    <col min="5" max="5" width="13.44140625" style="246" customWidth="1"/>
    <col min="6" max="6" width="13.109375" style="246" customWidth="1"/>
    <col min="7" max="7" width="13" style="246" bestFit="1" customWidth="1"/>
    <col min="8" max="8" width="12" style="246" bestFit="1" customWidth="1"/>
    <col min="9" max="10" width="11.44140625" style="246"/>
    <col min="11" max="11" width="15.88671875" style="246" customWidth="1"/>
  </cols>
  <sheetData>
    <row r="1" spans="1:26" ht="18" x14ac:dyDescent="0.35">
      <c r="N1" s="247" t="s">
        <v>364</v>
      </c>
      <c r="V1" s="247"/>
      <c r="Z1" s="7" t="s">
        <v>2</v>
      </c>
    </row>
    <row r="2" spans="1:26" x14ac:dyDescent="0.3">
      <c r="A2" s="10"/>
      <c r="B2" s="248" t="s">
        <v>365</v>
      </c>
      <c r="C2" s="248"/>
      <c r="D2" s="249" t="s">
        <v>366</v>
      </c>
      <c r="E2" s="248"/>
      <c r="F2" s="248" t="s">
        <v>367</v>
      </c>
      <c r="G2" s="248"/>
      <c r="H2" s="248" t="s">
        <v>358</v>
      </c>
      <c r="I2" s="248"/>
      <c r="J2" s="248" t="s">
        <v>368</v>
      </c>
      <c r="K2" s="248"/>
      <c r="L2" s="248" t="s">
        <v>369</v>
      </c>
      <c r="M2" s="248"/>
    </row>
    <row r="3" spans="1:26" x14ac:dyDescent="0.3">
      <c r="A3" s="14"/>
      <c r="B3" s="250" t="s">
        <v>324</v>
      </c>
      <c r="C3" s="250" t="s">
        <v>345</v>
      </c>
      <c r="D3" s="250" t="s">
        <v>324</v>
      </c>
      <c r="E3" s="250" t="s">
        <v>345</v>
      </c>
      <c r="F3" s="250" t="s">
        <v>324</v>
      </c>
      <c r="G3" s="250" t="s">
        <v>345</v>
      </c>
      <c r="H3" s="250" t="s">
        <v>324</v>
      </c>
      <c r="I3" s="250" t="s">
        <v>345</v>
      </c>
      <c r="J3" s="250" t="s">
        <v>324</v>
      </c>
      <c r="K3" s="250" t="s">
        <v>345</v>
      </c>
      <c r="L3" s="250" t="s">
        <v>324</v>
      </c>
      <c r="M3" s="250" t="s">
        <v>345</v>
      </c>
    </row>
    <row r="4" spans="1:26" x14ac:dyDescent="0.3">
      <c r="A4" s="251" t="s">
        <v>370</v>
      </c>
      <c r="L4" s="246"/>
      <c r="M4" s="246"/>
    </row>
    <row r="5" spans="1:26" x14ac:dyDescent="0.3">
      <c r="A5" s="252" t="s">
        <v>371</v>
      </c>
      <c r="B5" s="253">
        <v>332</v>
      </c>
      <c r="C5" s="254">
        <f t="shared" ref="C5:C11" si="0">B5/B$70</f>
        <v>0.2904636920384952</v>
      </c>
      <c r="D5" s="253">
        <v>62</v>
      </c>
      <c r="E5" s="254">
        <f t="shared" ref="E5:E11" si="1">D5/D$70</f>
        <v>5.778191985088537E-2</v>
      </c>
      <c r="F5" s="253">
        <v>478</v>
      </c>
      <c r="G5" s="254">
        <f t="shared" ref="G5:G11" si="2">F5/F$70</f>
        <v>9.1605979302414722E-2</v>
      </c>
      <c r="H5" s="253">
        <v>803</v>
      </c>
      <c r="I5" s="254">
        <f t="shared" ref="I5:I11" si="3">H5/H$12</f>
        <v>0.22709276018099547</v>
      </c>
      <c r="J5" s="253">
        <v>12</v>
      </c>
      <c r="K5" s="254">
        <f t="shared" ref="K5:K11" si="4">J5/J$12</f>
        <v>3.4682080924855488E-2</v>
      </c>
      <c r="L5" s="253">
        <v>26</v>
      </c>
      <c r="M5" s="254">
        <f t="shared" ref="M5:M11" si="5">L5/L$12</f>
        <v>0.10317460317460317</v>
      </c>
    </row>
    <row r="6" spans="1:26" x14ac:dyDescent="0.3">
      <c r="A6" s="252" t="s">
        <v>372</v>
      </c>
      <c r="B6" s="253">
        <v>412</v>
      </c>
      <c r="C6" s="254">
        <f t="shared" si="0"/>
        <v>0.36045494313210846</v>
      </c>
      <c r="D6" s="253">
        <v>281</v>
      </c>
      <c r="E6" s="254">
        <f t="shared" si="1"/>
        <v>0.2618825722273998</v>
      </c>
      <c r="F6" s="253">
        <v>1536</v>
      </c>
      <c r="G6" s="254">
        <f t="shared" si="2"/>
        <v>0.29436565733997699</v>
      </c>
      <c r="H6" s="253">
        <v>1435</v>
      </c>
      <c r="I6" s="254">
        <f t="shared" si="3"/>
        <v>0.40582579185520362</v>
      </c>
      <c r="J6" s="253">
        <v>74</v>
      </c>
      <c r="K6" s="254">
        <f t="shared" si="4"/>
        <v>0.2138728323699422</v>
      </c>
      <c r="L6" s="253">
        <v>104</v>
      </c>
      <c r="M6" s="254">
        <f t="shared" si="5"/>
        <v>0.41269841269841268</v>
      </c>
    </row>
    <row r="7" spans="1:26" x14ac:dyDescent="0.3">
      <c r="A7" s="252" t="s">
        <v>373</v>
      </c>
      <c r="B7" s="253">
        <v>136</v>
      </c>
      <c r="C7" s="254">
        <f t="shared" si="0"/>
        <v>0.1189851268591426</v>
      </c>
      <c r="D7" s="253">
        <v>144</v>
      </c>
      <c r="E7" s="254">
        <f t="shared" si="1"/>
        <v>0.1342031686859273</v>
      </c>
      <c r="F7" s="253">
        <v>740</v>
      </c>
      <c r="G7" s="254">
        <f t="shared" si="2"/>
        <v>0.14181678804139516</v>
      </c>
      <c r="H7" s="253">
        <v>486</v>
      </c>
      <c r="I7" s="254">
        <f t="shared" si="3"/>
        <v>0.13744343891402716</v>
      </c>
      <c r="J7" s="253">
        <v>44</v>
      </c>
      <c r="K7" s="254">
        <f t="shared" si="4"/>
        <v>0.12716763005780346</v>
      </c>
      <c r="L7" s="253">
        <v>27</v>
      </c>
      <c r="M7" s="254">
        <f t="shared" si="5"/>
        <v>0.10714285714285714</v>
      </c>
    </row>
    <row r="8" spans="1:26" x14ac:dyDescent="0.3">
      <c r="A8" s="252" t="s">
        <v>374</v>
      </c>
      <c r="B8" s="253">
        <v>114</v>
      </c>
      <c r="C8" s="254">
        <f t="shared" si="0"/>
        <v>9.9737532808398949E-2</v>
      </c>
      <c r="D8" s="253">
        <v>158</v>
      </c>
      <c r="E8" s="254">
        <f t="shared" si="1"/>
        <v>0.14725069897483692</v>
      </c>
      <c r="F8" s="253">
        <v>769</v>
      </c>
      <c r="G8" s="254">
        <f t="shared" si="2"/>
        <v>0.14737447297815254</v>
      </c>
      <c r="H8" s="253">
        <v>404</v>
      </c>
      <c r="I8" s="254">
        <f t="shared" si="3"/>
        <v>0.11425339366515837</v>
      </c>
      <c r="J8" s="253">
        <v>51</v>
      </c>
      <c r="K8" s="254">
        <f t="shared" si="4"/>
        <v>0.14739884393063585</v>
      </c>
      <c r="L8" s="253">
        <v>34</v>
      </c>
      <c r="M8" s="254">
        <f t="shared" si="5"/>
        <v>0.13492063492063491</v>
      </c>
    </row>
    <row r="9" spans="1:26" x14ac:dyDescent="0.3">
      <c r="A9" s="252" t="s">
        <v>375</v>
      </c>
      <c r="B9" s="253">
        <v>88</v>
      </c>
      <c r="C9" s="254">
        <f t="shared" si="0"/>
        <v>7.6990376202974622E-2</v>
      </c>
      <c r="D9" s="253">
        <v>164</v>
      </c>
      <c r="E9" s="254">
        <f t="shared" si="1"/>
        <v>0.15284249767008387</v>
      </c>
      <c r="F9" s="253">
        <v>789</v>
      </c>
      <c r="G9" s="254">
        <f t="shared" si="2"/>
        <v>0.15120735914143349</v>
      </c>
      <c r="H9" s="253">
        <v>267</v>
      </c>
      <c r="I9" s="254">
        <f t="shared" si="3"/>
        <v>7.5509049773755652E-2</v>
      </c>
      <c r="J9" s="253">
        <v>56</v>
      </c>
      <c r="K9" s="254">
        <f t="shared" si="4"/>
        <v>0.16184971098265896</v>
      </c>
      <c r="L9" s="253">
        <v>29</v>
      </c>
      <c r="M9" s="254">
        <f t="shared" si="5"/>
        <v>0.11507936507936507</v>
      </c>
    </row>
    <row r="10" spans="1:26" x14ac:dyDescent="0.3">
      <c r="A10" s="252" t="s">
        <v>376</v>
      </c>
      <c r="B10" s="253">
        <v>35</v>
      </c>
      <c r="C10" s="254">
        <f t="shared" si="0"/>
        <v>3.0621172353455819E-2</v>
      </c>
      <c r="D10" s="253">
        <v>110</v>
      </c>
      <c r="E10" s="254">
        <f t="shared" si="1"/>
        <v>0.10251630941286113</v>
      </c>
      <c r="F10" s="253">
        <v>544</v>
      </c>
      <c r="G10" s="254">
        <f t="shared" si="2"/>
        <v>0.10425450364124185</v>
      </c>
      <c r="H10" s="253">
        <v>119</v>
      </c>
      <c r="I10" s="254">
        <f t="shared" si="3"/>
        <v>3.3653846153846152E-2</v>
      </c>
      <c r="J10" s="253">
        <v>57</v>
      </c>
      <c r="K10" s="254">
        <f t="shared" si="4"/>
        <v>0.16473988439306358</v>
      </c>
      <c r="L10" s="253">
        <v>20</v>
      </c>
      <c r="M10" s="254">
        <f t="shared" si="5"/>
        <v>7.9365079365079361E-2</v>
      </c>
    </row>
    <row r="11" spans="1:26" x14ac:dyDescent="0.3">
      <c r="A11" s="255" t="s">
        <v>377</v>
      </c>
      <c r="B11" s="256">
        <v>26</v>
      </c>
      <c r="C11" s="257">
        <f t="shared" si="0"/>
        <v>2.2747156605424323E-2</v>
      </c>
      <c r="D11" s="256">
        <v>154</v>
      </c>
      <c r="E11" s="257">
        <f t="shared" si="1"/>
        <v>0.1435228331780056</v>
      </c>
      <c r="F11" s="256">
        <v>362</v>
      </c>
      <c r="G11" s="257">
        <f t="shared" si="2"/>
        <v>6.9375239555385201E-2</v>
      </c>
      <c r="H11" s="256">
        <v>22</v>
      </c>
      <c r="I11" s="257">
        <f t="shared" si="3"/>
        <v>6.2217194570135742E-3</v>
      </c>
      <c r="J11" s="256">
        <v>52</v>
      </c>
      <c r="K11" s="257">
        <f t="shared" si="4"/>
        <v>0.15028901734104047</v>
      </c>
      <c r="L11" s="256">
        <v>12</v>
      </c>
      <c r="M11" s="257">
        <f t="shared" si="5"/>
        <v>4.7619047619047616E-2</v>
      </c>
    </row>
    <row r="12" spans="1:26" x14ac:dyDescent="0.3">
      <c r="A12" s="287"/>
      <c r="B12" s="250">
        <f t="shared" ref="B12:M12" si="6">SUM(B5:B11)</f>
        <v>1143</v>
      </c>
      <c r="C12" s="250">
        <f t="shared" si="6"/>
        <v>1</v>
      </c>
      <c r="D12" s="250">
        <f t="shared" si="6"/>
        <v>1073</v>
      </c>
      <c r="E12" s="250">
        <f t="shared" si="6"/>
        <v>1</v>
      </c>
      <c r="F12" s="263">
        <f t="shared" si="6"/>
        <v>5218</v>
      </c>
      <c r="G12" s="250">
        <f t="shared" si="6"/>
        <v>0.99999999999999989</v>
      </c>
      <c r="H12" s="250">
        <f t="shared" si="6"/>
        <v>3536</v>
      </c>
      <c r="I12" s="250">
        <f t="shared" si="6"/>
        <v>0.99999999999999989</v>
      </c>
      <c r="J12" s="250">
        <f t="shared" si="6"/>
        <v>346</v>
      </c>
      <c r="K12" s="250">
        <f t="shared" si="6"/>
        <v>1</v>
      </c>
      <c r="L12" s="250">
        <f t="shared" si="6"/>
        <v>252</v>
      </c>
      <c r="M12" s="250">
        <f t="shared" si="6"/>
        <v>1</v>
      </c>
    </row>
    <row r="13" spans="1:26" x14ac:dyDescent="0.3">
      <c r="A13" s="252"/>
      <c r="F13" s="253"/>
      <c r="L13" s="246"/>
      <c r="M13" s="246"/>
    </row>
    <row r="14" spans="1:26" x14ac:dyDescent="0.3">
      <c r="A14" s="252"/>
      <c r="F14" s="253"/>
      <c r="L14" s="246"/>
      <c r="M14" s="246"/>
    </row>
    <row r="15" spans="1:26" x14ac:dyDescent="0.3">
      <c r="A15" s="252"/>
      <c r="F15" s="253"/>
      <c r="L15" s="246"/>
      <c r="M15" s="246"/>
    </row>
    <row r="16" spans="1:26" x14ac:dyDescent="0.3">
      <c r="A16" s="284" t="s">
        <v>378</v>
      </c>
      <c r="B16" s="285" t="s">
        <v>365</v>
      </c>
      <c r="C16" s="285"/>
      <c r="D16" s="286" t="s">
        <v>366</v>
      </c>
      <c r="E16" s="285"/>
      <c r="F16" s="285" t="s">
        <v>367</v>
      </c>
      <c r="G16" s="285"/>
      <c r="H16" s="285" t="s">
        <v>358</v>
      </c>
      <c r="I16" s="285"/>
      <c r="J16" s="285" t="s">
        <v>368</v>
      </c>
      <c r="K16" s="285"/>
      <c r="L16" s="285" t="s">
        <v>369</v>
      </c>
      <c r="M16" s="285"/>
    </row>
    <row r="17" spans="1:13" x14ac:dyDescent="0.3">
      <c r="A17" s="252" t="s">
        <v>371</v>
      </c>
      <c r="B17" s="253">
        <v>37</v>
      </c>
      <c r="C17" s="254">
        <f t="shared" ref="C17:C22" si="7">B17/B$70</f>
        <v>3.2370953630796152E-2</v>
      </c>
      <c r="E17" s="254">
        <f t="shared" ref="E17:E22" si="8">D17/D$70</f>
        <v>0</v>
      </c>
      <c r="F17" s="253">
        <v>24</v>
      </c>
      <c r="G17" s="254">
        <f t="shared" ref="G17:G22" si="9">F17/F$70</f>
        <v>4.5994633959371405E-3</v>
      </c>
      <c r="H17" s="253">
        <v>64</v>
      </c>
      <c r="I17" s="254">
        <f>H17/H$23</f>
        <v>1.8099547511312219E-2</v>
      </c>
      <c r="K17" s="254">
        <f>J17/J$23</f>
        <v>0</v>
      </c>
      <c r="L17" s="236">
        <v>2</v>
      </c>
      <c r="M17" s="254">
        <f>L17/L$23</f>
        <v>7.9365079365079361E-3</v>
      </c>
    </row>
    <row r="18" spans="1:13" x14ac:dyDescent="0.3">
      <c r="A18" s="252" t="s">
        <v>379</v>
      </c>
      <c r="B18" s="253">
        <v>536</v>
      </c>
      <c r="C18" s="254">
        <f t="shared" si="7"/>
        <v>0.46894138232720911</v>
      </c>
      <c r="D18" s="253">
        <v>108</v>
      </c>
      <c r="E18" s="254">
        <f t="shared" si="8"/>
        <v>0.10065237651444547</v>
      </c>
      <c r="F18" s="253">
        <v>720</v>
      </c>
      <c r="G18" s="254">
        <f t="shared" si="9"/>
        <v>0.13798390187811421</v>
      </c>
      <c r="H18" s="253">
        <v>1048</v>
      </c>
      <c r="I18" s="254">
        <f t="shared" ref="I18:I22" si="10">H18/H$23</f>
        <v>0.29638009049773756</v>
      </c>
      <c r="J18" s="253">
        <v>7</v>
      </c>
      <c r="K18" s="254">
        <f t="shared" ref="K18:M22" si="11">J18/J$23</f>
        <v>2.023121387283237E-2</v>
      </c>
      <c r="L18" s="236">
        <v>56</v>
      </c>
      <c r="M18" s="254">
        <f t="shared" si="11"/>
        <v>0.22222222222222221</v>
      </c>
    </row>
    <row r="19" spans="1:13" x14ac:dyDescent="0.3">
      <c r="A19" s="252" t="s">
        <v>380</v>
      </c>
      <c r="B19" s="253">
        <v>171</v>
      </c>
      <c r="C19" s="254">
        <f t="shared" si="7"/>
        <v>0.14960629921259844</v>
      </c>
      <c r="D19" s="253">
        <v>189</v>
      </c>
      <c r="E19" s="254">
        <f t="shared" si="8"/>
        <v>0.17614165890027958</v>
      </c>
      <c r="F19" s="253">
        <v>1039</v>
      </c>
      <c r="G19" s="254">
        <f t="shared" si="9"/>
        <v>0.19911843618244537</v>
      </c>
      <c r="H19" s="253">
        <v>736</v>
      </c>
      <c r="I19" s="254">
        <f t="shared" si="10"/>
        <v>0.20814479638009051</v>
      </c>
      <c r="J19" s="253">
        <v>51</v>
      </c>
      <c r="K19" s="254">
        <f>J19/J$23</f>
        <v>0.14739884393063585</v>
      </c>
      <c r="L19" s="236">
        <v>51</v>
      </c>
      <c r="M19" s="254">
        <f>L19/L$23</f>
        <v>0.20238095238095238</v>
      </c>
    </row>
    <row r="20" spans="1:13" x14ac:dyDescent="0.3">
      <c r="A20" s="252" t="s">
        <v>381</v>
      </c>
      <c r="B20" s="253">
        <v>113</v>
      </c>
      <c r="C20" s="254">
        <f t="shared" si="7"/>
        <v>9.8862642169728787E-2</v>
      </c>
      <c r="D20" s="253">
        <v>200</v>
      </c>
      <c r="E20" s="254">
        <f t="shared" si="8"/>
        <v>0.1863932898415657</v>
      </c>
      <c r="F20" s="253">
        <v>972</v>
      </c>
      <c r="G20" s="254">
        <f t="shared" si="9"/>
        <v>0.18627826753545421</v>
      </c>
      <c r="H20" s="253">
        <v>567</v>
      </c>
      <c r="I20" s="254">
        <f t="shared" si="10"/>
        <v>0.16035067873303169</v>
      </c>
      <c r="J20" s="253">
        <v>74</v>
      </c>
      <c r="K20" s="254">
        <f t="shared" si="11"/>
        <v>0.2138728323699422</v>
      </c>
      <c r="L20" s="236">
        <v>51</v>
      </c>
      <c r="M20" s="254">
        <f t="shared" si="11"/>
        <v>0.20238095238095238</v>
      </c>
    </row>
    <row r="21" spans="1:13" x14ac:dyDescent="0.3">
      <c r="A21" s="252" t="s">
        <v>382</v>
      </c>
      <c r="B21" s="253">
        <v>84</v>
      </c>
      <c r="C21" s="254">
        <f t="shared" si="7"/>
        <v>7.3490813648293962E-2</v>
      </c>
      <c r="D21" s="253">
        <v>141</v>
      </c>
      <c r="E21" s="254">
        <f t="shared" si="8"/>
        <v>0.13140726933830382</v>
      </c>
      <c r="F21" s="253">
        <v>625</v>
      </c>
      <c r="G21" s="254">
        <f t="shared" si="9"/>
        <v>0.11977769260252971</v>
      </c>
      <c r="H21" s="253">
        <v>309</v>
      </c>
      <c r="I21" s="254">
        <f t="shared" si="10"/>
        <v>8.7386877828054293E-2</v>
      </c>
      <c r="J21" s="253">
        <v>49</v>
      </c>
      <c r="K21" s="254">
        <f t="shared" si="11"/>
        <v>0.1416184971098266</v>
      </c>
      <c r="L21" s="236">
        <v>22</v>
      </c>
      <c r="M21" s="254">
        <f t="shared" si="11"/>
        <v>8.7301587301587297E-2</v>
      </c>
    </row>
    <row r="22" spans="1:13" x14ac:dyDescent="0.3">
      <c r="A22" s="255" t="s">
        <v>383</v>
      </c>
      <c r="B22" s="256">
        <v>202</v>
      </c>
      <c r="C22" s="257">
        <f t="shared" si="7"/>
        <v>0.17672790901137359</v>
      </c>
      <c r="D22" s="256">
        <v>434</v>
      </c>
      <c r="E22" s="257">
        <f t="shared" si="8"/>
        <v>0.40447343895619758</v>
      </c>
      <c r="F22" s="256">
        <v>1838</v>
      </c>
      <c r="G22" s="257">
        <f t="shared" si="9"/>
        <v>0.35224223840551938</v>
      </c>
      <c r="H22" s="256">
        <v>812</v>
      </c>
      <c r="I22" s="257">
        <f t="shared" si="10"/>
        <v>0.22963800904977374</v>
      </c>
      <c r="J22" s="256">
        <v>165</v>
      </c>
      <c r="K22" s="257">
        <f t="shared" si="11"/>
        <v>0.47687861271676302</v>
      </c>
      <c r="L22" s="260">
        <v>70</v>
      </c>
      <c r="M22" s="257">
        <f t="shared" si="11"/>
        <v>0.27777777777777779</v>
      </c>
    </row>
    <row r="23" spans="1:13" x14ac:dyDescent="0.3">
      <c r="A23" s="287"/>
      <c r="B23" s="263">
        <f>SUM(B17:B22)</f>
        <v>1143</v>
      </c>
      <c r="C23" s="263">
        <f t="shared" ref="C23:M23" si="12">SUM(C18:C22)</f>
        <v>0.96762904636920388</v>
      </c>
      <c r="D23" s="263">
        <f>SUM(D17:D22)</f>
        <v>1072</v>
      </c>
      <c r="E23" s="263">
        <f t="shared" si="12"/>
        <v>0.9990680335507921</v>
      </c>
      <c r="F23" s="263">
        <f>SUM(F17:F22)</f>
        <v>5218</v>
      </c>
      <c r="G23" s="263">
        <f t="shared" si="12"/>
        <v>0.9954005366040628</v>
      </c>
      <c r="H23" s="263">
        <f>SUM(H17:H22)</f>
        <v>3536</v>
      </c>
      <c r="I23" s="263">
        <f t="shared" si="12"/>
        <v>0.98190045248868774</v>
      </c>
      <c r="J23" s="263">
        <f>SUM(J17:J22)</f>
        <v>346</v>
      </c>
      <c r="K23" s="263">
        <f t="shared" si="12"/>
        <v>1</v>
      </c>
      <c r="L23" s="263">
        <f>SUM(L17:L22)</f>
        <v>252</v>
      </c>
      <c r="M23" s="263">
        <f t="shared" si="12"/>
        <v>0.99206349206349209</v>
      </c>
    </row>
    <row r="24" spans="1:13" x14ac:dyDescent="0.3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</row>
    <row r="25" spans="1:13" x14ac:dyDescent="0.3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</row>
    <row r="26" spans="1:13" x14ac:dyDescent="0.3">
      <c r="A26" s="255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</row>
    <row r="27" spans="1:13" x14ac:dyDescent="0.3">
      <c r="A27" s="258" t="s">
        <v>384</v>
      </c>
      <c r="B27" s="259" t="s">
        <v>365</v>
      </c>
      <c r="C27" s="259"/>
      <c r="D27" s="249" t="s">
        <v>366</v>
      </c>
      <c r="E27" s="259"/>
      <c r="F27" s="259" t="s">
        <v>367</v>
      </c>
      <c r="G27" s="259"/>
      <c r="H27" s="259" t="s">
        <v>358</v>
      </c>
      <c r="I27" s="259"/>
      <c r="J27" s="259" t="s">
        <v>368</v>
      </c>
      <c r="K27" s="259"/>
      <c r="L27" s="259" t="s">
        <v>369</v>
      </c>
      <c r="M27" s="259"/>
    </row>
    <row r="28" spans="1:13" x14ac:dyDescent="0.3">
      <c r="A28" t="s">
        <v>179</v>
      </c>
      <c r="B28" s="253">
        <v>111</v>
      </c>
      <c r="C28" s="254">
        <f t="shared" ref="C28:C39" si="13">B28/B$70</f>
        <v>9.711286089238845E-2</v>
      </c>
      <c r="D28" s="253">
        <v>280</v>
      </c>
      <c r="E28" s="254">
        <f t="shared" ref="E28:E39" si="14">D28/D$70</f>
        <v>0.26095060577819196</v>
      </c>
      <c r="F28" s="253">
        <v>1475</v>
      </c>
      <c r="G28" s="254">
        <f t="shared" ref="G28:G39" si="15">F28/F$70</f>
        <v>0.28267535454197013</v>
      </c>
      <c r="H28" s="253">
        <v>209</v>
      </c>
      <c r="I28" s="254">
        <f>H28/H$40</f>
        <v>5.9106334841628957E-2</v>
      </c>
      <c r="J28" s="253">
        <v>92</v>
      </c>
      <c r="K28" s="254">
        <f>J28/J$40</f>
        <v>0.26589595375722541</v>
      </c>
      <c r="L28" s="236">
        <v>34</v>
      </c>
      <c r="M28" s="254">
        <f>L28/L$40</f>
        <v>0.13492063492063491</v>
      </c>
    </row>
    <row r="29" spans="1:13" x14ac:dyDescent="0.3">
      <c r="A29" t="s">
        <v>181</v>
      </c>
      <c r="B29" s="253">
        <v>123</v>
      </c>
      <c r="C29" s="254">
        <f t="shared" si="13"/>
        <v>0.10761154855643044</v>
      </c>
      <c r="D29" s="253">
        <v>155</v>
      </c>
      <c r="E29" s="254">
        <f t="shared" si="14"/>
        <v>0.14445479962721341</v>
      </c>
      <c r="F29" s="253">
        <v>855</v>
      </c>
      <c r="G29" s="254">
        <f t="shared" si="15"/>
        <v>0.16385588348026064</v>
      </c>
      <c r="H29" s="253">
        <v>342</v>
      </c>
      <c r="I29" s="254">
        <f t="shared" ref="I29:I39" si="16">H29/H$40</f>
        <v>9.6719457013574664E-2</v>
      </c>
      <c r="J29" s="253">
        <v>64</v>
      </c>
      <c r="K29" s="254">
        <f t="shared" ref="K29:M39" si="17">J29/J$40</f>
        <v>0.18497109826589594</v>
      </c>
      <c r="L29" s="236">
        <v>35</v>
      </c>
      <c r="M29" s="254">
        <f t="shared" si="17"/>
        <v>0.1388888888888889</v>
      </c>
    </row>
    <row r="30" spans="1:13" x14ac:dyDescent="0.3">
      <c r="A30" t="s">
        <v>185</v>
      </c>
      <c r="B30" s="253">
        <v>83</v>
      </c>
      <c r="C30" s="254">
        <f t="shared" si="13"/>
        <v>7.2615923009623801E-2</v>
      </c>
      <c r="D30" s="253">
        <v>40</v>
      </c>
      <c r="E30" s="254">
        <f t="shared" si="14"/>
        <v>3.7278657968313138E-2</v>
      </c>
      <c r="F30" s="253">
        <v>166</v>
      </c>
      <c r="G30" s="254">
        <f t="shared" si="15"/>
        <v>3.1812955155231887E-2</v>
      </c>
      <c r="H30" s="253">
        <v>372</v>
      </c>
      <c r="I30" s="254">
        <f t="shared" si="16"/>
        <v>0.10520361990950226</v>
      </c>
      <c r="J30" s="253">
        <v>9</v>
      </c>
      <c r="K30" s="254">
        <f t="shared" si="17"/>
        <v>2.6011560693641619E-2</v>
      </c>
      <c r="L30" s="236">
        <v>21</v>
      </c>
      <c r="M30" s="254">
        <f t="shared" si="17"/>
        <v>8.3333333333333329E-2</v>
      </c>
    </row>
    <row r="31" spans="1:13" x14ac:dyDescent="0.3">
      <c r="A31" s="261" t="s">
        <v>187</v>
      </c>
      <c r="B31" s="253">
        <v>105</v>
      </c>
      <c r="C31" s="254">
        <f t="shared" si="13"/>
        <v>9.1863517060367453E-2</v>
      </c>
      <c r="D31" s="253">
        <v>66</v>
      </c>
      <c r="E31" s="254">
        <f t="shared" si="14"/>
        <v>6.1509785647716683E-2</v>
      </c>
      <c r="F31" s="253">
        <v>340</v>
      </c>
      <c r="G31" s="254">
        <f t="shared" si="15"/>
        <v>6.5159064775776154E-2</v>
      </c>
      <c r="H31" s="253">
        <v>205</v>
      </c>
      <c r="I31" s="254">
        <f t="shared" si="16"/>
        <v>5.7975113122171948E-2</v>
      </c>
      <c r="J31" s="253">
        <v>22</v>
      </c>
      <c r="K31" s="254">
        <f t="shared" si="17"/>
        <v>6.358381502890173E-2</v>
      </c>
      <c r="L31" s="236">
        <v>14</v>
      </c>
      <c r="M31" s="254">
        <f t="shared" si="17"/>
        <v>5.5555555555555552E-2</v>
      </c>
    </row>
    <row r="32" spans="1:13" x14ac:dyDescent="0.3">
      <c r="A32" s="262" t="s">
        <v>186</v>
      </c>
      <c r="B32" s="253">
        <v>102</v>
      </c>
      <c r="C32" s="254">
        <f t="shared" si="13"/>
        <v>8.9238845144356954E-2</v>
      </c>
      <c r="D32" s="253">
        <v>54</v>
      </c>
      <c r="E32" s="254">
        <f t="shared" si="14"/>
        <v>5.0326188257222737E-2</v>
      </c>
      <c r="F32" s="253">
        <v>246</v>
      </c>
      <c r="G32" s="254">
        <f t="shared" si="15"/>
        <v>4.7144499808355694E-2</v>
      </c>
      <c r="H32" s="253">
        <v>165</v>
      </c>
      <c r="I32" s="254">
        <f t="shared" si="16"/>
        <v>4.6662895927601811E-2</v>
      </c>
      <c r="J32" s="253">
        <v>15</v>
      </c>
      <c r="K32" s="254">
        <f t="shared" si="17"/>
        <v>4.3352601156069363E-2</v>
      </c>
      <c r="L32" s="236">
        <v>12</v>
      </c>
      <c r="M32" s="254">
        <f t="shared" si="17"/>
        <v>4.7619047619047616E-2</v>
      </c>
    </row>
    <row r="33" spans="1:35" x14ac:dyDescent="0.3">
      <c r="A33" s="261" t="s">
        <v>184</v>
      </c>
      <c r="B33" s="253">
        <v>87</v>
      </c>
      <c r="C33" s="254">
        <f t="shared" si="13"/>
        <v>7.6115485564304461E-2</v>
      </c>
      <c r="D33" s="253">
        <v>126</v>
      </c>
      <c r="E33" s="254">
        <f t="shared" si="14"/>
        <v>0.11742777260018639</v>
      </c>
      <c r="F33" s="253">
        <v>640</v>
      </c>
      <c r="G33" s="254">
        <f t="shared" si="15"/>
        <v>0.12265235722499042</v>
      </c>
      <c r="H33" s="253">
        <v>314</v>
      </c>
      <c r="I33" s="254">
        <f t="shared" si="16"/>
        <v>8.8800904977375569E-2</v>
      </c>
      <c r="J33" s="253">
        <v>40</v>
      </c>
      <c r="K33" s="254">
        <f t="shared" si="17"/>
        <v>0.11560693641618497</v>
      </c>
      <c r="L33" s="236">
        <v>22</v>
      </c>
      <c r="M33" s="254">
        <f t="shared" si="17"/>
        <v>8.7301587301587297E-2</v>
      </c>
    </row>
    <row r="34" spans="1:35" x14ac:dyDescent="0.3">
      <c r="A34" s="252" t="s">
        <v>188</v>
      </c>
      <c r="B34" s="253">
        <v>118</v>
      </c>
      <c r="C34" s="254">
        <f t="shared" si="13"/>
        <v>0.10323709536307961</v>
      </c>
      <c r="D34" s="253">
        <v>98</v>
      </c>
      <c r="E34" s="254">
        <f t="shared" si="14"/>
        <v>9.1332712022367188E-2</v>
      </c>
      <c r="F34" s="253">
        <v>568</v>
      </c>
      <c r="G34" s="254">
        <f t="shared" si="15"/>
        <v>0.10885396703717899</v>
      </c>
      <c r="H34" s="253">
        <v>497</v>
      </c>
      <c r="I34" s="254">
        <f>H34/H$40</f>
        <v>0.14055429864253394</v>
      </c>
      <c r="J34" s="253">
        <v>41</v>
      </c>
      <c r="K34" s="254">
        <f t="shared" si="17"/>
        <v>0.11849710982658959</v>
      </c>
      <c r="L34" s="236">
        <v>19</v>
      </c>
      <c r="M34" s="254">
        <f t="shared" si="17"/>
        <v>7.5396825396825393E-2</v>
      </c>
    </row>
    <row r="35" spans="1:35" x14ac:dyDescent="0.3">
      <c r="A35" s="262" t="s">
        <v>385</v>
      </c>
      <c r="B35" s="253">
        <v>69</v>
      </c>
      <c r="C35" s="254">
        <f t="shared" si="13"/>
        <v>6.0367454068241469E-2</v>
      </c>
      <c r="D35" s="253">
        <v>55</v>
      </c>
      <c r="E35" s="254">
        <f t="shared" si="14"/>
        <v>5.1258154706430567E-2</v>
      </c>
      <c r="F35" s="253">
        <v>249</v>
      </c>
      <c r="G35" s="254">
        <f t="shared" si="15"/>
        <v>4.7719432732847837E-2</v>
      </c>
      <c r="H35" s="253">
        <v>263</v>
      </c>
      <c r="I35" s="254">
        <f t="shared" si="16"/>
        <v>7.4377828054298642E-2</v>
      </c>
      <c r="J35" s="253">
        <v>7</v>
      </c>
      <c r="K35" s="254">
        <f t="shared" si="17"/>
        <v>2.023121387283237E-2</v>
      </c>
      <c r="L35" s="236">
        <v>36</v>
      </c>
      <c r="M35" s="254">
        <f t="shared" si="17"/>
        <v>0.14285714285714285</v>
      </c>
    </row>
    <row r="36" spans="1:35" x14ac:dyDescent="0.3">
      <c r="A36" t="s">
        <v>180</v>
      </c>
      <c r="B36" s="253">
        <v>167</v>
      </c>
      <c r="C36" s="254">
        <f t="shared" si="13"/>
        <v>0.14610673665791776</v>
      </c>
      <c r="D36" s="253">
        <v>129</v>
      </c>
      <c r="E36" s="254">
        <f t="shared" si="14"/>
        <v>0.12022367194780988</v>
      </c>
      <c r="F36" s="253">
        <v>437</v>
      </c>
      <c r="G36" s="254">
        <f t="shared" si="15"/>
        <v>8.3748562667688764E-2</v>
      </c>
      <c r="H36" s="253">
        <v>480</v>
      </c>
      <c r="I36" s="254">
        <f t="shared" si="16"/>
        <v>0.13574660633484162</v>
      </c>
      <c r="J36" s="253">
        <v>32</v>
      </c>
      <c r="K36" s="254">
        <f t="shared" si="17"/>
        <v>9.2485549132947972E-2</v>
      </c>
      <c r="L36" s="236">
        <v>18</v>
      </c>
      <c r="M36" s="254">
        <f t="shared" si="17"/>
        <v>7.1428571428571425E-2</v>
      </c>
    </row>
    <row r="37" spans="1:35" x14ac:dyDescent="0.3">
      <c r="A37" t="s">
        <v>189</v>
      </c>
      <c r="B37" s="253">
        <v>67</v>
      </c>
      <c r="C37" s="254">
        <f t="shared" si="13"/>
        <v>5.8617672790901139E-2</v>
      </c>
      <c r="D37" s="253">
        <v>40</v>
      </c>
      <c r="E37" s="254">
        <f t="shared" si="14"/>
        <v>3.7278657968313138E-2</v>
      </c>
      <c r="F37" s="253">
        <v>147</v>
      </c>
      <c r="G37" s="254">
        <f t="shared" si="15"/>
        <v>2.8171713300114986E-2</v>
      </c>
      <c r="H37" s="253">
        <v>231</v>
      </c>
      <c r="I37" s="254">
        <f t="shared" si="16"/>
        <v>6.5328054298642538E-2</v>
      </c>
      <c r="J37" s="253">
        <v>14</v>
      </c>
      <c r="K37" s="254">
        <f t="shared" si="17"/>
        <v>4.046242774566474E-2</v>
      </c>
      <c r="L37" s="236">
        <v>21</v>
      </c>
      <c r="M37" s="254">
        <f t="shared" si="17"/>
        <v>8.3333333333333329E-2</v>
      </c>
    </row>
    <row r="38" spans="1:35" x14ac:dyDescent="0.3">
      <c r="A38" t="s">
        <v>183</v>
      </c>
      <c r="B38" s="253">
        <v>111</v>
      </c>
      <c r="C38" s="254">
        <f t="shared" si="13"/>
        <v>9.711286089238845E-2</v>
      </c>
      <c r="D38" s="253">
        <v>30</v>
      </c>
      <c r="E38" s="254">
        <f t="shared" si="14"/>
        <v>2.7958993476234855E-2</v>
      </c>
      <c r="F38" s="253">
        <v>94</v>
      </c>
      <c r="G38" s="254">
        <f t="shared" si="15"/>
        <v>1.8014564967420467E-2</v>
      </c>
      <c r="H38" s="253">
        <v>449</v>
      </c>
      <c r="I38" s="254">
        <f t="shared" si="16"/>
        <v>0.12697963800904977</v>
      </c>
      <c r="J38" s="253">
        <v>10</v>
      </c>
      <c r="K38" s="254">
        <f t="shared" si="17"/>
        <v>2.8901734104046242E-2</v>
      </c>
      <c r="L38" s="236">
        <v>20</v>
      </c>
      <c r="M38" s="254">
        <f t="shared" si="17"/>
        <v>7.9365079365079361E-2</v>
      </c>
    </row>
    <row r="39" spans="1:35" x14ac:dyDescent="0.3">
      <c r="A39" s="14" t="s">
        <v>371</v>
      </c>
      <c r="B39" s="253"/>
      <c r="C39" s="254">
        <f t="shared" si="13"/>
        <v>0</v>
      </c>
      <c r="E39" s="254">
        <f t="shared" si="14"/>
        <v>0</v>
      </c>
      <c r="F39" s="253">
        <v>1</v>
      </c>
      <c r="G39" s="254">
        <f t="shared" si="15"/>
        <v>1.9164430816404754E-4</v>
      </c>
      <c r="H39" s="253">
        <v>9</v>
      </c>
      <c r="I39" s="254">
        <f t="shared" si="16"/>
        <v>2.5452488687782806E-3</v>
      </c>
      <c r="K39" s="254">
        <f t="shared" si="17"/>
        <v>0</v>
      </c>
      <c r="L39" s="236"/>
      <c r="M39" s="254">
        <f t="shared" si="17"/>
        <v>0</v>
      </c>
    </row>
    <row r="40" spans="1:35" x14ac:dyDescent="0.3">
      <c r="A40" s="264"/>
      <c r="B40" s="263">
        <f>SUM(B28:B39)</f>
        <v>1143</v>
      </c>
      <c r="C40" s="263">
        <f t="shared" ref="C40:M40" si="18">SUM(C28:C39)</f>
        <v>1</v>
      </c>
      <c r="D40" s="263">
        <f t="shared" si="18"/>
        <v>1073</v>
      </c>
      <c r="E40" s="263">
        <f t="shared" si="18"/>
        <v>0.99999999999999989</v>
      </c>
      <c r="F40" s="263">
        <f t="shared" si="18"/>
        <v>5218</v>
      </c>
      <c r="G40" s="263">
        <f t="shared" si="18"/>
        <v>1</v>
      </c>
      <c r="H40" s="263">
        <f t="shared" si="18"/>
        <v>3536</v>
      </c>
      <c r="I40" s="263">
        <f t="shared" si="18"/>
        <v>1</v>
      </c>
      <c r="J40" s="263">
        <f>SUM(J28:J39)</f>
        <v>346</v>
      </c>
      <c r="K40" s="263">
        <f t="shared" si="18"/>
        <v>0.99999999999999989</v>
      </c>
      <c r="L40" s="263">
        <f t="shared" si="18"/>
        <v>252</v>
      </c>
      <c r="M40" s="263">
        <f t="shared" si="18"/>
        <v>1</v>
      </c>
    </row>
    <row r="41" spans="1:35" x14ac:dyDescent="0.3"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</row>
    <row r="42" spans="1:35" x14ac:dyDescent="0.3"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</row>
    <row r="43" spans="1:35" x14ac:dyDescent="0.3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</row>
    <row r="44" spans="1:35" x14ac:dyDescent="0.3"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</row>
    <row r="45" spans="1:35" x14ac:dyDescent="0.3">
      <c r="A45" s="288" t="s">
        <v>386</v>
      </c>
      <c r="B45" s="285" t="s">
        <v>365</v>
      </c>
      <c r="C45" s="285"/>
      <c r="D45" s="286" t="s">
        <v>366</v>
      </c>
      <c r="E45" s="285"/>
      <c r="F45" s="285" t="s">
        <v>367</v>
      </c>
      <c r="G45" s="285"/>
      <c r="H45" s="285" t="s">
        <v>358</v>
      </c>
      <c r="I45" s="285"/>
      <c r="J45" s="285" t="s">
        <v>368</v>
      </c>
      <c r="K45" s="285"/>
      <c r="L45" s="285" t="s">
        <v>369</v>
      </c>
      <c r="M45" s="285"/>
    </row>
    <row r="46" spans="1:35" x14ac:dyDescent="0.3">
      <c r="A46" t="s">
        <v>387</v>
      </c>
      <c r="B46" s="253">
        <v>126</v>
      </c>
      <c r="C46" s="254">
        <f t="shared" ref="C46:C69" si="19">B46/B$70</f>
        <v>0.11023622047244094</v>
      </c>
      <c r="D46" s="253">
        <v>38</v>
      </c>
      <c r="E46" s="254">
        <f t="shared" ref="E46:E69" si="20">D46/D$70</f>
        <v>3.5414725069897485E-2</v>
      </c>
      <c r="F46" s="253">
        <v>160</v>
      </c>
      <c r="G46" s="254">
        <f t="shared" ref="G46:G69" si="21">F46/F$70</f>
        <v>3.0663089306247605E-2</v>
      </c>
      <c r="H46" s="253">
        <v>142</v>
      </c>
      <c r="I46" s="254">
        <f t="shared" ref="I46:I69" si="22">H46/H$70</f>
        <v>4.0158371040723985E-2</v>
      </c>
      <c r="J46" s="253">
        <v>10</v>
      </c>
      <c r="K46" s="254">
        <f>J46/J$70</f>
        <v>2.8901734104046242E-2</v>
      </c>
      <c r="L46" s="236">
        <v>15</v>
      </c>
      <c r="M46" s="254">
        <f>L46/L$70</f>
        <v>5.9523809523809521E-2</v>
      </c>
      <c r="AD46" t="s">
        <v>387</v>
      </c>
      <c r="AI46" s="261" t="s">
        <v>388</v>
      </c>
    </row>
    <row r="47" spans="1:35" x14ac:dyDescent="0.3">
      <c r="A47" t="s">
        <v>389</v>
      </c>
      <c r="B47" s="253">
        <v>21</v>
      </c>
      <c r="C47" s="254">
        <f t="shared" si="19"/>
        <v>1.8372703412073491E-2</v>
      </c>
      <c r="D47" s="253">
        <v>6</v>
      </c>
      <c r="E47" s="254">
        <f t="shared" si="20"/>
        <v>5.5917986952469714E-3</v>
      </c>
      <c r="F47" s="253">
        <v>37</v>
      </c>
      <c r="G47" s="254">
        <f t="shared" si="21"/>
        <v>7.0908394020697584E-3</v>
      </c>
      <c r="H47" s="253">
        <v>66</v>
      </c>
      <c r="I47" s="254">
        <f t="shared" si="22"/>
        <v>1.8665158371040724E-2</v>
      </c>
      <c r="J47" s="253">
        <v>3</v>
      </c>
      <c r="K47" s="254">
        <f t="shared" ref="K47:M69" si="23">J47/J$70</f>
        <v>8.670520231213872E-3</v>
      </c>
      <c r="L47" s="236">
        <v>5</v>
      </c>
      <c r="M47" s="254">
        <f t="shared" si="23"/>
        <v>1.984126984126984E-2</v>
      </c>
      <c r="AD47" t="s">
        <v>389</v>
      </c>
      <c r="AI47" s="262" t="s">
        <v>390</v>
      </c>
    </row>
    <row r="48" spans="1:35" x14ac:dyDescent="0.3">
      <c r="A48" t="s">
        <v>391</v>
      </c>
      <c r="B48" s="253">
        <v>39</v>
      </c>
      <c r="C48" s="254">
        <f t="shared" si="19"/>
        <v>3.4120734908136482E-2</v>
      </c>
      <c r="D48" s="253">
        <v>54</v>
      </c>
      <c r="E48" s="254">
        <f t="shared" si="20"/>
        <v>5.0326188257222737E-2</v>
      </c>
      <c r="F48" s="253">
        <v>204</v>
      </c>
      <c r="G48" s="254">
        <f t="shared" si="21"/>
        <v>3.9095438865465695E-2</v>
      </c>
      <c r="H48" s="253">
        <v>121</v>
      </c>
      <c r="I48" s="254">
        <f t="shared" si="22"/>
        <v>3.4219457013574664E-2</v>
      </c>
      <c r="J48" s="253">
        <v>16</v>
      </c>
      <c r="K48" s="254">
        <f t="shared" si="23"/>
        <v>4.6242774566473986E-2</v>
      </c>
      <c r="L48" s="236">
        <v>31</v>
      </c>
      <c r="M48" s="254">
        <f t="shared" si="23"/>
        <v>0.12301587301587301</v>
      </c>
      <c r="AD48" t="s">
        <v>391</v>
      </c>
      <c r="AI48" s="261" t="s">
        <v>392</v>
      </c>
    </row>
    <row r="49" spans="1:35" x14ac:dyDescent="0.3">
      <c r="A49" t="s">
        <v>393</v>
      </c>
      <c r="B49" s="253">
        <v>2</v>
      </c>
      <c r="C49" s="254">
        <f t="shared" si="19"/>
        <v>1.7497812773403325E-3</v>
      </c>
      <c r="D49" s="253">
        <v>12</v>
      </c>
      <c r="E49" s="254">
        <f t="shared" si="20"/>
        <v>1.1183597390493943E-2</v>
      </c>
      <c r="F49" s="253">
        <v>16</v>
      </c>
      <c r="G49" s="254">
        <f t="shared" si="21"/>
        <v>3.0663089306247606E-3</v>
      </c>
      <c r="H49" s="253">
        <v>4</v>
      </c>
      <c r="I49" s="254">
        <f t="shared" si="22"/>
        <v>1.1312217194570137E-3</v>
      </c>
      <c r="J49" s="253">
        <v>7</v>
      </c>
      <c r="K49" s="254">
        <f t="shared" si="23"/>
        <v>2.023121387283237E-2</v>
      </c>
      <c r="L49" s="236">
        <v>2</v>
      </c>
      <c r="M49" s="254">
        <f t="shared" si="23"/>
        <v>7.9365079365079361E-3</v>
      </c>
      <c r="AD49" t="s">
        <v>393</v>
      </c>
      <c r="AI49" s="262" t="s">
        <v>394</v>
      </c>
    </row>
    <row r="50" spans="1:35" x14ac:dyDescent="0.3">
      <c r="A50" t="s">
        <v>395</v>
      </c>
      <c r="B50" s="253">
        <v>7</v>
      </c>
      <c r="C50" s="254">
        <f t="shared" si="19"/>
        <v>6.1242344706911632E-3</v>
      </c>
      <c r="D50" s="253">
        <v>18</v>
      </c>
      <c r="E50" s="254">
        <f t="shared" si="20"/>
        <v>1.6775396085740912E-2</v>
      </c>
      <c r="F50" s="253">
        <v>73</v>
      </c>
      <c r="G50" s="254">
        <f t="shared" si="21"/>
        <v>1.3990034495975469E-2</v>
      </c>
      <c r="H50" s="253">
        <v>10</v>
      </c>
      <c r="I50" s="254">
        <f t="shared" si="22"/>
        <v>2.8280542986425339E-3</v>
      </c>
      <c r="J50" s="253">
        <v>3</v>
      </c>
      <c r="K50" s="254">
        <f t="shared" si="23"/>
        <v>8.670520231213872E-3</v>
      </c>
      <c r="L50" s="236">
        <v>1</v>
      </c>
      <c r="M50" s="254">
        <f t="shared" si="23"/>
        <v>3.968253968253968E-3</v>
      </c>
      <c r="AD50" t="s">
        <v>395</v>
      </c>
      <c r="AI50" t="s">
        <v>396</v>
      </c>
    </row>
    <row r="51" spans="1:35" x14ac:dyDescent="0.3">
      <c r="A51" t="s">
        <v>397</v>
      </c>
      <c r="B51" s="253">
        <v>29</v>
      </c>
      <c r="C51" s="254">
        <f t="shared" si="19"/>
        <v>2.5371828521434821E-2</v>
      </c>
      <c r="D51" s="253">
        <v>61</v>
      </c>
      <c r="E51" s="254">
        <f t="shared" si="20"/>
        <v>5.684995340167754E-2</v>
      </c>
      <c r="F51" s="253">
        <v>136</v>
      </c>
      <c r="G51" s="254">
        <f t="shared" si="21"/>
        <v>2.6063625910310462E-2</v>
      </c>
      <c r="H51" s="253">
        <v>47</v>
      </c>
      <c r="I51" s="254">
        <f t="shared" si="22"/>
        <v>1.3291855203619909E-2</v>
      </c>
      <c r="J51" s="253">
        <v>23</v>
      </c>
      <c r="K51" s="254">
        <f t="shared" si="23"/>
        <v>6.6473988439306353E-2</v>
      </c>
      <c r="L51" s="236">
        <v>13</v>
      </c>
      <c r="M51" s="254">
        <f t="shared" si="23"/>
        <v>5.1587301587301584E-2</v>
      </c>
      <c r="AD51" t="s">
        <v>397</v>
      </c>
      <c r="AI51" s="261" t="s">
        <v>398</v>
      </c>
    </row>
    <row r="52" spans="1:35" x14ac:dyDescent="0.3">
      <c r="A52" t="s">
        <v>399</v>
      </c>
      <c r="B52" s="253">
        <v>41</v>
      </c>
      <c r="C52" s="254">
        <f t="shared" si="19"/>
        <v>3.5870516185476813E-2</v>
      </c>
      <c r="D52" s="253">
        <v>71</v>
      </c>
      <c r="E52" s="254">
        <f t="shared" si="20"/>
        <v>6.6169617893755819E-2</v>
      </c>
      <c r="F52" s="253">
        <v>300</v>
      </c>
      <c r="G52" s="254">
        <f t="shared" si="21"/>
        <v>5.7493292449214257E-2</v>
      </c>
      <c r="H52" s="253">
        <v>110</v>
      </c>
      <c r="I52" s="254">
        <f t="shared" si="22"/>
        <v>3.1108597285067874E-2</v>
      </c>
      <c r="J52" s="253">
        <v>34</v>
      </c>
      <c r="K52" s="254">
        <f t="shared" si="23"/>
        <v>9.8265895953757232E-2</v>
      </c>
      <c r="L52" s="236">
        <v>14</v>
      </c>
      <c r="M52" s="254">
        <f t="shared" si="23"/>
        <v>5.5555555555555552E-2</v>
      </c>
      <c r="AD52" t="s">
        <v>399</v>
      </c>
      <c r="AI52" s="261" t="s">
        <v>400</v>
      </c>
    </row>
    <row r="53" spans="1:35" x14ac:dyDescent="0.3">
      <c r="A53" t="s">
        <v>401</v>
      </c>
      <c r="B53" s="253">
        <v>10</v>
      </c>
      <c r="C53" s="254">
        <f t="shared" si="19"/>
        <v>8.7489063867016627E-3</v>
      </c>
      <c r="D53" s="253">
        <v>58</v>
      </c>
      <c r="E53" s="254">
        <f t="shared" si="20"/>
        <v>5.4054054054054057E-2</v>
      </c>
      <c r="F53" s="253">
        <v>98</v>
      </c>
      <c r="G53" s="254">
        <f t="shared" si="21"/>
        <v>1.8781142200076657E-2</v>
      </c>
      <c r="H53" s="253">
        <v>36</v>
      </c>
      <c r="I53" s="254">
        <f t="shared" si="22"/>
        <v>1.0180995475113122E-2</v>
      </c>
      <c r="J53" s="253">
        <v>13</v>
      </c>
      <c r="K53" s="254">
        <f t="shared" si="23"/>
        <v>3.7572254335260118E-2</v>
      </c>
      <c r="L53" s="236">
        <v>13</v>
      </c>
      <c r="M53" s="254">
        <f t="shared" si="23"/>
        <v>5.1587301587301584E-2</v>
      </c>
      <c r="AD53" t="s">
        <v>401</v>
      </c>
      <c r="AI53" s="262" t="s">
        <v>402</v>
      </c>
    </row>
    <row r="54" spans="1:35" x14ac:dyDescent="0.3">
      <c r="A54" t="s">
        <v>403</v>
      </c>
      <c r="B54" s="253">
        <v>46</v>
      </c>
      <c r="C54" s="254">
        <f t="shared" si="19"/>
        <v>4.0244969378827648E-2</v>
      </c>
      <c r="D54" s="253">
        <v>24</v>
      </c>
      <c r="E54" s="254">
        <f t="shared" si="20"/>
        <v>2.2367194780987885E-2</v>
      </c>
      <c r="F54" s="253">
        <v>184</v>
      </c>
      <c r="G54" s="254">
        <f t="shared" si="21"/>
        <v>3.5262552702184743E-2</v>
      </c>
      <c r="H54" s="253">
        <v>158</v>
      </c>
      <c r="I54" s="254">
        <f t="shared" si="22"/>
        <v>4.4683257918552037E-2</v>
      </c>
      <c r="J54" s="253">
        <v>6</v>
      </c>
      <c r="K54" s="254">
        <f t="shared" si="23"/>
        <v>1.7341040462427744E-2</v>
      </c>
      <c r="L54" s="236">
        <v>8</v>
      </c>
      <c r="M54" s="254">
        <f t="shared" si="23"/>
        <v>3.1746031746031744E-2</v>
      </c>
      <c r="AD54" t="s">
        <v>403</v>
      </c>
      <c r="AI54" t="s">
        <v>404</v>
      </c>
    </row>
    <row r="55" spans="1:35" x14ac:dyDescent="0.3">
      <c r="A55" t="s">
        <v>405</v>
      </c>
      <c r="B55" s="253">
        <v>14</v>
      </c>
      <c r="C55" s="254">
        <f t="shared" si="19"/>
        <v>1.2248468941382326E-2</v>
      </c>
      <c r="D55" s="253">
        <v>16</v>
      </c>
      <c r="E55" s="254">
        <f t="shared" si="20"/>
        <v>1.4911463187325256E-2</v>
      </c>
      <c r="F55" s="253">
        <v>58</v>
      </c>
      <c r="G55" s="254">
        <f t="shared" si="21"/>
        <v>1.1115369873514757E-2</v>
      </c>
      <c r="H55" s="253">
        <v>21</v>
      </c>
      <c r="I55" s="254">
        <f t="shared" si="22"/>
        <v>5.938914027149321E-3</v>
      </c>
      <c r="J55" s="253">
        <v>13</v>
      </c>
      <c r="K55" s="254">
        <f t="shared" si="23"/>
        <v>3.7572254335260118E-2</v>
      </c>
      <c r="L55" s="236">
        <v>2</v>
      </c>
      <c r="M55" s="254">
        <f t="shared" si="23"/>
        <v>7.9365079365079361E-3</v>
      </c>
      <c r="AD55" t="s">
        <v>405</v>
      </c>
      <c r="AI55" s="261" t="s">
        <v>406</v>
      </c>
    </row>
    <row r="56" spans="1:35" x14ac:dyDescent="0.3">
      <c r="A56" t="s">
        <v>407</v>
      </c>
      <c r="B56" s="253">
        <v>11</v>
      </c>
      <c r="C56" s="254">
        <f t="shared" si="19"/>
        <v>9.6237970253718278E-3</v>
      </c>
      <c r="D56" s="253">
        <v>10</v>
      </c>
      <c r="E56" s="254">
        <f t="shared" si="20"/>
        <v>9.3196644920782844E-3</v>
      </c>
      <c r="F56" s="253">
        <v>39</v>
      </c>
      <c r="G56" s="254">
        <f t="shared" si="21"/>
        <v>7.4741280183978536E-3</v>
      </c>
      <c r="H56" s="253">
        <v>25</v>
      </c>
      <c r="I56" s="254">
        <f t="shared" si="22"/>
        <v>7.0701357466063349E-3</v>
      </c>
      <c r="J56" s="253">
        <v>7</v>
      </c>
      <c r="K56" s="254">
        <f t="shared" si="23"/>
        <v>2.023121387283237E-2</v>
      </c>
      <c r="L56" s="236">
        <v>3</v>
      </c>
      <c r="M56" s="254">
        <f t="shared" si="23"/>
        <v>1.1904761904761904E-2</v>
      </c>
      <c r="AD56" t="s">
        <v>407</v>
      </c>
      <c r="AI56" s="262" t="s">
        <v>408</v>
      </c>
    </row>
    <row r="57" spans="1:35" x14ac:dyDescent="0.3">
      <c r="A57" t="s">
        <v>409</v>
      </c>
      <c r="B57" s="253">
        <v>57</v>
      </c>
      <c r="C57" s="254">
        <f t="shared" si="19"/>
        <v>4.9868766404199474E-2</v>
      </c>
      <c r="D57" s="253">
        <v>19</v>
      </c>
      <c r="E57" s="254">
        <f t="shared" si="20"/>
        <v>1.7707362534948742E-2</v>
      </c>
      <c r="F57" s="253">
        <v>211</v>
      </c>
      <c r="G57" s="254">
        <f t="shared" si="21"/>
        <v>4.0436949022614029E-2</v>
      </c>
      <c r="H57" s="253">
        <v>343</v>
      </c>
      <c r="I57" s="254">
        <f t="shared" si="22"/>
        <v>9.7002262443438916E-2</v>
      </c>
      <c r="J57" s="253">
        <v>12</v>
      </c>
      <c r="K57" s="254">
        <f t="shared" si="23"/>
        <v>3.4682080924855488E-2</v>
      </c>
      <c r="L57" s="236">
        <v>7</v>
      </c>
      <c r="M57" s="254">
        <f t="shared" si="23"/>
        <v>2.7777777777777776E-2</v>
      </c>
      <c r="AD57" t="s">
        <v>409</v>
      </c>
      <c r="AI57" t="s">
        <v>410</v>
      </c>
    </row>
    <row r="58" spans="1:35" x14ac:dyDescent="0.3">
      <c r="A58" t="s">
        <v>411</v>
      </c>
      <c r="B58" s="253">
        <v>43</v>
      </c>
      <c r="C58" s="254">
        <f t="shared" si="19"/>
        <v>3.762029746281715E-2</v>
      </c>
      <c r="D58" s="253">
        <v>26</v>
      </c>
      <c r="E58" s="254">
        <f t="shared" si="20"/>
        <v>2.4231127679403542E-2</v>
      </c>
      <c r="F58" s="253">
        <v>276</v>
      </c>
      <c r="G58" s="254">
        <f t="shared" si="21"/>
        <v>5.2893829053277115E-2</v>
      </c>
      <c r="H58" s="253">
        <v>263</v>
      </c>
      <c r="I58" s="254">
        <f t="shared" si="22"/>
        <v>7.4377828054298642E-2</v>
      </c>
      <c r="J58" s="253">
        <v>6</v>
      </c>
      <c r="K58" s="254">
        <f t="shared" si="23"/>
        <v>1.7341040462427744E-2</v>
      </c>
      <c r="L58" s="236">
        <v>7</v>
      </c>
      <c r="M58" s="254">
        <f t="shared" si="23"/>
        <v>2.7777777777777776E-2</v>
      </c>
      <c r="AD58" t="s">
        <v>411</v>
      </c>
      <c r="AI58" t="s">
        <v>412</v>
      </c>
    </row>
    <row r="59" spans="1:35" x14ac:dyDescent="0.3">
      <c r="A59" t="s">
        <v>413</v>
      </c>
      <c r="B59" s="253">
        <v>29</v>
      </c>
      <c r="C59" s="254">
        <f t="shared" si="19"/>
        <v>2.5371828521434821E-2</v>
      </c>
      <c r="D59" s="253">
        <v>29</v>
      </c>
      <c r="E59" s="254">
        <f t="shared" si="20"/>
        <v>2.7027027027027029E-2</v>
      </c>
      <c r="F59" s="253">
        <v>230</v>
      </c>
      <c r="G59" s="254">
        <f t="shared" si="21"/>
        <v>4.4078190877730933E-2</v>
      </c>
      <c r="H59" s="253">
        <v>134</v>
      </c>
      <c r="I59" s="254">
        <f t="shared" si="22"/>
        <v>3.7895927601809952E-2</v>
      </c>
      <c r="J59" s="253">
        <v>17</v>
      </c>
      <c r="K59" s="254">
        <f t="shared" si="23"/>
        <v>4.9132947976878616E-2</v>
      </c>
      <c r="L59" s="236">
        <v>10</v>
      </c>
      <c r="M59" s="254">
        <f t="shared" si="23"/>
        <v>3.968253968253968E-2</v>
      </c>
      <c r="AD59" t="s">
        <v>413</v>
      </c>
      <c r="AI59" t="s">
        <v>414</v>
      </c>
    </row>
    <row r="60" spans="1:35" x14ac:dyDescent="0.3">
      <c r="A60" t="s">
        <v>415</v>
      </c>
      <c r="B60" s="253">
        <v>70</v>
      </c>
      <c r="C60" s="254">
        <f t="shared" si="19"/>
        <v>6.1242344706911638E-2</v>
      </c>
      <c r="D60" s="253">
        <v>12</v>
      </c>
      <c r="E60" s="254">
        <f t="shared" si="20"/>
        <v>1.1183597390493943E-2</v>
      </c>
      <c r="F60" s="253">
        <v>55</v>
      </c>
      <c r="G60" s="254">
        <f t="shared" si="21"/>
        <v>1.0540436949022614E-2</v>
      </c>
      <c r="H60" s="253">
        <v>309</v>
      </c>
      <c r="I60" s="254">
        <f t="shared" si="22"/>
        <v>8.7386877828054293E-2</v>
      </c>
      <c r="J60" s="253">
        <v>4</v>
      </c>
      <c r="K60" s="254">
        <f t="shared" si="23"/>
        <v>1.1560693641618497E-2</v>
      </c>
      <c r="L60" s="236">
        <v>2</v>
      </c>
      <c r="M60" s="254">
        <f t="shared" si="23"/>
        <v>7.9365079365079361E-3</v>
      </c>
      <c r="AD60" t="s">
        <v>415</v>
      </c>
      <c r="AI60" t="s">
        <v>416</v>
      </c>
    </row>
    <row r="61" spans="1:35" x14ac:dyDescent="0.3">
      <c r="A61" t="s">
        <v>417</v>
      </c>
      <c r="B61" s="253">
        <v>34</v>
      </c>
      <c r="C61" s="254">
        <f t="shared" si="19"/>
        <v>2.974628171478565E-2</v>
      </c>
      <c r="D61" s="253">
        <v>12</v>
      </c>
      <c r="E61" s="254">
        <f t="shared" si="20"/>
        <v>1.1183597390493943E-2</v>
      </c>
      <c r="F61" s="253">
        <v>74</v>
      </c>
      <c r="G61" s="254">
        <f t="shared" si="21"/>
        <v>1.4181678804139517E-2</v>
      </c>
      <c r="H61" s="253">
        <v>215</v>
      </c>
      <c r="I61" s="254">
        <f t="shared" si="22"/>
        <v>6.0803167420814479E-2</v>
      </c>
      <c r="J61" s="253">
        <v>0</v>
      </c>
      <c r="K61" s="254">
        <f t="shared" si="23"/>
        <v>0</v>
      </c>
      <c r="L61" s="236">
        <v>1</v>
      </c>
      <c r="M61" s="254">
        <f t="shared" si="23"/>
        <v>3.968253968253968E-3</v>
      </c>
      <c r="AD61" t="s">
        <v>417</v>
      </c>
      <c r="AI61" t="s">
        <v>418</v>
      </c>
    </row>
    <row r="62" spans="1:35" x14ac:dyDescent="0.3">
      <c r="A62" t="s">
        <v>419</v>
      </c>
      <c r="B62" s="253">
        <v>219</v>
      </c>
      <c r="C62" s="254">
        <f t="shared" si="19"/>
        <v>0.19160104986876642</v>
      </c>
      <c r="D62" s="253">
        <v>173</v>
      </c>
      <c r="E62" s="254">
        <f t="shared" si="20"/>
        <v>0.16123019571295433</v>
      </c>
      <c r="F62" s="253">
        <v>1495</v>
      </c>
      <c r="G62" s="254">
        <f t="shared" si="21"/>
        <v>0.28650824070525105</v>
      </c>
      <c r="H62" s="253">
        <v>476</v>
      </c>
      <c r="I62" s="254">
        <f t="shared" si="22"/>
        <v>0.13461538461538461</v>
      </c>
      <c r="J62" s="253">
        <v>48</v>
      </c>
      <c r="K62" s="254">
        <f t="shared" si="23"/>
        <v>0.13872832369942195</v>
      </c>
      <c r="L62" s="236">
        <v>22</v>
      </c>
      <c r="M62" s="254">
        <f t="shared" si="23"/>
        <v>8.7301587301587297E-2</v>
      </c>
      <c r="AD62" t="s">
        <v>419</v>
      </c>
      <c r="AI62" t="s">
        <v>420</v>
      </c>
    </row>
    <row r="63" spans="1:35" x14ac:dyDescent="0.3">
      <c r="A63" t="s">
        <v>421</v>
      </c>
      <c r="B63" s="253">
        <v>2</v>
      </c>
      <c r="C63" s="254">
        <f t="shared" si="19"/>
        <v>1.7497812773403325E-3</v>
      </c>
      <c r="D63" s="253">
        <v>11</v>
      </c>
      <c r="E63" s="254">
        <f t="shared" si="20"/>
        <v>1.0251630941286114E-2</v>
      </c>
      <c r="F63" s="253">
        <v>82</v>
      </c>
      <c r="G63" s="254">
        <f t="shared" si="21"/>
        <v>1.5714833269451896E-2</v>
      </c>
      <c r="H63" s="253">
        <v>10</v>
      </c>
      <c r="I63" s="254">
        <f t="shared" si="22"/>
        <v>2.8280542986425339E-3</v>
      </c>
      <c r="J63" s="253">
        <v>1</v>
      </c>
      <c r="K63" s="254">
        <f t="shared" si="23"/>
        <v>2.8901734104046241E-3</v>
      </c>
      <c r="L63" s="236">
        <v>1</v>
      </c>
      <c r="M63" s="254">
        <f t="shared" si="23"/>
        <v>3.968253968253968E-3</v>
      </c>
      <c r="AD63" t="s">
        <v>421</v>
      </c>
      <c r="AI63" t="s">
        <v>422</v>
      </c>
    </row>
    <row r="64" spans="1:35" x14ac:dyDescent="0.3">
      <c r="A64" t="s">
        <v>423</v>
      </c>
      <c r="B64" s="253">
        <v>263</v>
      </c>
      <c r="C64" s="254">
        <f t="shared" si="19"/>
        <v>0.23009623797025372</v>
      </c>
      <c r="D64" s="253">
        <v>372</v>
      </c>
      <c r="E64" s="254">
        <f t="shared" si="20"/>
        <v>0.34669151910531221</v>
      </c>
      <c r="F64" s="253">
        <v>1175</v>
      </c>
      <c r="G64" s="254">
        <f t="shared" si="21"/>
        <v>0.22518206209275585</v>
      </c>
      <c r="H64" s="253">
        <v>670</v>
      </c>
      <c r="I64" s="254">
        <f t="shared" si="22"/>
        <v>0.18947963800904977</v>
      </c>
      <c r="J64" s="253">
        <v>110</v>
      </c>
      <c r="K64" s="254">
        <f t="shared" si="23"/>
        <v>0.31791907514450868</v>
      </c>
      <c r="L64" s="236">
        <v>77</v>
      </c>
      <c r="M64" s="254">
        <f t="shared" si="23"/>
        <v>0.30555555555555558</v>
      </c>
      <c r="AD64" t="s">
        <v>423</v>
      </c>
      <c r="AI64" t="s">
        <v>424</v>
      </c>
    </row>
    <row r="65" spans="1:35" x14ac:dyDescent="0.3">
      <c r="A65" t="s">
        <v>425</v>
      </c>
      <c r="B65" s="253">
        <v>26</v>
      </c>
      <c r="C65" s="254">
        <f t="shared" si="19"/>
        <v>2.2747156605424323E-2</v>
      </c>
      <c r="D65" s="253">
        <v>17</v>
      </c>
      <c r="E65" s="254">
        <f t="shared" si="20"/>
        <v>1.5843429636533086E-2</v>
      </c>
      <c r="F65" s="253">
        <v>121</v>
      </c>
      <c r="G65" s="254">
        <f t="shared" si="21"/>
        <v>2.3188961287849752E-2</v>
      </c>
      <c r="H65" s="253">
        <v>79</v>
      </c>
      <c r="I65" s="254">
        <f t="shared" si="22"/>
        <v>2.2341628959276019E-2</v>
      </c>
      <c r="J65" s="253">
        <v>5</v>
      </c>
      <c r="K65" s="254">
        <f t="shared" si="23"/>
        <v>1.4450867052023121E-2</v>
      </c>
      <c r="L65" s="236">
        <v>6</v>
      </c>
      <c r="M65" s="254">
        <f t="shared" si="23"/>
        <v>2.3809523809523808E-2</v>
      </c>
      <c r="AD65" t="s">
        <v>425</v>
      </c>
      <c r="AI65" t="s">
        <v>426</v>
      </c>
    </row>
    <row r="66" spans="1:35" x14ac:dyDescent="0.3">
      <c r="A66" t="s">
        <v>427</v>
      </c>
      <c r="B66" s="253">
        <v>31</v>
      </c>
      <c r="C66" s="254">
        <f t="shared" si="19"/>
        <v>2.7121609798775152E-2</v>
      </c>
      <c r="D66" s="253">
        <v>12</v>
      </c>
      <c r="E66" s="254">
        <f t="shared" si="20"/>
        <v>1.1183597390493943E-2</v>
      </c>
      <c r="F66" s="253">
        <v>62</v>
      </c>
      <c r="G66" s="254">
        <f t="shared" si="21"/>
        <v>1.1881947106170947E-2</v>
      </c>
      <c r="H66" s="253">
        <v>68</v>
      </c>
      <c r="I66" s="254">
        <f t="shared" si="22"/>
        <v>1.9230769230769232E-2</v>
      </c>
      <c r="J66" s="253">
        <v>4</v>
      </c>
      <c r="K66" s="254">
        <f t="shared" si="23"/>
        <v>1.1560693641618497E-2</v>
      </c>
      <c r="L66" s="236">
        <v>3</v>
      </c>
      <c r="M66" s="254">
        <f t="shared" si="23"/>
        <v>1.1904761904761904E-2</v>
      </c>
      <c r="AD66" t="s">
        <v>427</v>
      </c>
      <c r="AI66" t="s">
        <v>428</v>
      </c>
    </row>
    <row r="67" spans="1:35" x14ac:dyDescent="0.3">
      <c r="A67" t="s">
        <v>429</v>
      </c>
      <c r="B67" s="253">
        <v>8</v>
      </c>
      <c r="C67" s="254">
        <f t="shared" si="19"/>
        <v>6.99912510936133E-3</v>
      </c>
      <c r="D67" s="253">
        <v>13</v>
      </c>
      <c r="E67" s="254">
        <f t="shared" si="20"/>
        <v>1.2115563839701771E-2</v>
      </c>
      <c r="F67" s="253">
        <v>74</v>
      </c>
      <c r="G67" s="254">
        <f t="shared" si="21"/>
        <v>1.4181678804139517E-2</v>
      </c>
      <c r="H67" s="253">
        <v>57</v>
      </c>
      <c r="I67" s="254">
        <f t="shared" si="22"/>
        <v>1.6119909502262445E-2</v>
      </c>
      <c r="J67" s="253">
        <v>2</v>
      </c>
      <c r="K67" s="254">
        <f t="shared" si="23"/>
        <v>5.7803468208092483E-3</v>
      </c>
      <c r="L67" s="236">
        <v>3</v>
      </c>
      <c r="M67" s="254">
        <f t="shared" si="23"/>
        <v>1.1904761904761904E-2</v>
      </c>
      <c r="AD67" t="s">
        <v>429</v>
      </c>
      <c r="AI67" t="s">
        <v>430</v>
      </c>
    </row>
    <row r="68" spans="1:35" x14ac:dyDescent="0.3">
      <c r="A68" t="s">
        <v>431</v>
      </c>
      <c r="B68" s="253">
        <v>5</v>
      </c>
      <c r="C68" s="254">
        <f t="shared" si="19"/>
        <v>4.3744531933508314E-3</v>
      </c>
      <c r="D68" s="253">
        <v>3</v>
      </c>
      <c r="E68" s="254">
        <f t="shared" si="20"/>
        <v>2.7958993476234857E-3</v>
      </c>
      <c r="F68" s="253">
        <v>39</v>
      </c>
      <c r="G68" s="254">
        <f t="shared" si="21"/>
        <v>7.4741280183978536E-3</v>
      </c>
      <c r="H68" s="253">
        <v>64</v>
      </c>
      <c r="I68" s="254">
        <f t="shared" si="22"/>
        <v>1.8099547511312219E-2</v>
      </c>
      <c r="J68" s="253">
        <v>2</v>
      </c>
      <c r="K68" s="254">
        <f t="shared" si="23"/>
        <v>5.7803468208092483E-3</v>
      </c>
      <c r="L68" s="236">
        <v>6</v>
      </c>
      <c r="M68" s="254">
        <f t="shared" si="23"/>
        <v>2.3809523809523808E-2</v>
      </c>
      <c r="AD68" t="s">
        <v>431</v>
      </c>
      <c r="AI68" t="s">
        <v>432</v>
      </c>
    </row>
    <row r="69" spans="1:35" x14ac:dyDescent="0.3">
      <c r="A69" t="s">
        <v>433</v>
      </c>
      <c r="B69" s="253">
        <v>10</v>
      </c>
      <c r="C69" s="254">
        <f t="shared" si="19"/>
        <v>8.7489063867016627E-3</v>
      </c>
      <c r="D69" s="253">
        <v>6</v>
      </c>
      <c r="E69" s="254">
        <f t="shared" si="20"/>
        <v>5.5917986952469714E-3</v>
      </c>
      <c r="F69" s="253">
        <v>19</v>
      </c>
      <c r="G69" s="254">
        <f t="shared" si="21"/>
        <v>3.641241855116903E-3</v>
      </c>
      <c r="H69" s="253">
        <v>108</v>
      </c>
      <c r="I69" s="254">
        <f t="shared" si="22"/>
        <v>3.0542986425339366E-2</v>
      </c>
      <c r="J69" s="253"/>
      <c r="K69" s="257">
        <f t="shared" si="23"/>
        <v>0</v>
      </c>
      <c r="L69" s="236"/>
      <c r="M69" s="257">
        <f t="shared" si="23"/>
        <v>0</v>
      </c>
      <c r="AD69" t="s">
        <v>433</v>
      </c>
      <c r="AI69" t="s">
        <v>434</v>
      </c>
    </row>
    <row r="70" spans="1:35" x14ac:dyDescent="0.3">
      <c r="A70" s="264" t="s">
        <v>340</v>
      </c>
      <c r="B70" s="263">
        <f>SUM(B46:B69)</f>
        <v>1143</v>
      </c>
      <c r="C70" s="263">
        <f t="shared" ref="C70:M70" si="24">SUM(C46:C69)</f>
        <v>1</v>
      </c>
      <c r="D70" s="263">
        <f t="shared" si="24"/>
        <v>1073</v>
      </c>
      <c r="E70" s="263">
        <f t="shared" si="24"/>
        <v>1</v>
      </c>
      <c r="F70" s="263">
        <f t="shared" si="24"/>
        <v>5218</v>
      </c>
      <c r="G70" s="263">
        <f t="shared" si="24"/>
        <v>1</v>
      </c>
      <c r="H70" s="263">
        <f t="shared" si="24"/>
        <v>3536</v>
      </c>
      <c r="I70" s="263">
        <f t="shared" si="24"/>
        <v>1</v>
      </c>
      <c r="J70" s="263">
        <f>SUM(J46:J69)</f>
        <v>346</v>
      </c>
      <c r="K70" s="263">
        <f t="shared" si="24"/>
        <v>1.0000000000000002</v>
      </c>
      <c r="L70" s="263">
        <f t="shared" si="24"/>
        <v>252</v>
      </c>
      <c r="M70" s="263">
        <f t="shared" si="24"/>
        <v>1</v>
      </c>
    </row>
    <row r="71" spans="1:35" x14ac:dyDescent="0.3"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</row>
    <row r="72" spans="1:35" x14ac:dyDescent="0.3">
      <c r="L72" s="253"/>
      <c r="M72" s="253"/>
    </row>
    <row r="73" spans="1:35" x14ac:dyDescent="0.3">
      <c r="L73" s="253"/>
      <c r="M73" s="253"/>
    </row>
    <row r="78" spans="1:35" s="246" customFormat="1" x14ac:dyDescent="0.3"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246" customFormat="1" x14ac:dyDescent="0.3"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s="246" customFormat="1" x14ac:dyDescent="0.3"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8:35" s="246" customFormat="1" x14ac:dyDescent="0.3"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8:35" s="246" customFormat="1" x14ac:dyDescent="0.3"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8:35" s="246" customFormat="1" x14ac:dyDescent="0.3"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8:35" s="246" customFormat="1" x14ac:dyDescent="0.3"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8:35" s="246" customFormat="1" x14ac:dyDescent="0.3"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7" spans="8:35" s="246" customFormat="1" x14ac:dyDescent="0.3"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8:35" s="246" customFormat="1" ht="47.25" customHeight="1" x14ac:dyDescent="0.3"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8:35" s="246" customFormat="1" x14ac:dyDescent="0.3">
      <c r="H89" s="266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8:35" s="246" customFormat="1" x14ac:dyDescent="0.3">
      <c r="H90" s="266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8:35" s="246" customFormat="1" x14ac:dyDescent="0.3">
      <c r="H91" s="266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8:35" s="246" customFormat="1" x14ac:dyDescent="0.3">
      <c r="H92" s="266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8:35" s="246" customFormat="1" x14ac:dyDescent="0.3">
      <c r="H93" s="266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8:35" x14ac:dyDescent="0.3">
      <c r="H94" s="266"/>
    </row>
    <row r="97" spans="1:13" x14ac:dyDescent="0.3">
      <c r="B97" s="268"/>
      <c r="G97" s="268"/>
    </row>
    <row r="98" spans="1:13" x14ac:dyDescent="0.3">
      <c r="B98" s="268"/>
    </row>
    <row r="99" spans="1:13" x14ac:dyDescent="0.3">
      <c r="C99" s="269"/>
      <c r="F99" s="269"/>
    </row>
    <row r="100" spans="1:13" x14ac:dyDescent="0.3">
      <c r="C100" s="270"/>
      <c r="F100" s="270"/>
      <c r="H100" s="270"/>
    </row>
    <row r="101" spans="1:13" x14ac:dyDescent="0.3">
      <c r="A101" s="271"/>
      <c r="B101" s="236"/>
      <c r="C101" s="236"/>
      <c r="D101" s="253"/>
      <c r="E101" s="272"/>
      <c r="F101" s="272"/>
      <c r="G101" s="272"/>
      <c r="H101" s="273"/>
      <c r="I101" s="273"/>
    </row>
    <row r="102" spans="1:13" x14ac:dyDescent="0.3">
      <c r="A102" s="271"/>
      <c r="B102" s="236"/>
      <c r="C102" s="236"/>
      <c r="D102" s="253"/>
      <c r="E102" s="272"/>
      <c r="F102" s="272"/>
      <c r="G102" s="272"/>
      <c r="H102" s="274"/>
      <c r="I102" s="274"/>
    </row>
    <row r="103" spans="1:13" x14ac:dyDescent="0.3">
      <c r="A103" s="271"/>
      <c r="B103" s="236"/>
      <c r="C103" s="236"/>
      <c r="D103" s="275"/>
      <c r="E103" s="272"/>
      <c r="F103" s="272"/>
      <c r="G103" s="272"/>
      <c r="H103" s="274"/>
      <c r="I103" s="274"/>
    </row>
    <row r="104" spans="1:13" x14ac:dyDescent="0.3">
      <c r="A104" s="271"/>
      <c r="B104" s="236"/>
      <c r="C104" s="236"/>
      <c r="D104" s="253"/>
      <c r="E104" s="272"/>
      <c r="F104" s="272"/>
      <c r="G104" s="272"/>
      <c r="H104" s="274"/>
      <c r="I104" s="274"/>
    </row>
    <row r="105" spans="1:13" x14ac:dyDescent="0.3">
      <c r="A105" s="271"/>
      <c r="B105" s="236"/>
      <c r="C105" s="236"/>
      <c r="D105" s="275"/>
      <c r="E105" s="272"/>
      <c r="F105" s="272"/>
      <c r="G105" s="272"/>
      <c r="H105" s="274"/>
      <c r="I105" s="274"/>
    </row>
    <row r="106" spans="1:13" x14ac:dyDescent="0.3">
      <c r="A106" s="271"/>
      <c r="B106" s="236"/>
      <c r="C106" s="236"/>
      <c r="D106" s="253"/>
      <c r="E106" s="272"/>
      <c r="F106" s="272"/>
      <c r="G106" s="272"/>
      <c r="H106" s="274"/>
      <c r="I106" s="274"/>
    </row>
    <row r="107" spans="1:13" x14ac:dyDescent="0.3">
      <c r="A107" s="271"/>
      <c r="B107" s="236"/>
      <c r="C107" s="236"/>
      <c r="D107" s="275"/>
      <c r="E107" s="272"/>
      <c r="F107" s="272"/>
      <c r="G107" s="272"/>
      <c r="H107" s="274"/>
      <c r="I107" s="274"/>
    </row>
    <row r="108" spans="1:13" x14ac:dyDescent="0.3">
      <c r="G108" s="267"/>
    </row>
    <row r="109" spans="1:13" x14ac:dyDescent="0.3">
      <c r="B109" s="267"/>
      <c r="G109" s="268"/>
      <c r="L109" s="246"/>
      <c r="M109" s="246"/>
    </row>
    <row r="110" spans="1:13" x14ac:dyDescent="0.3">
      <c r="B110"/>
      <c r="C110" s="276"/>
      <c r="D110" s="276"/>
      <c r="E110" s="276"/>
      <c r="F110" s="276"/>
      <c r="G110" s="276"/>
      <c r="H110" s="276"/>
      <c r="I110" s="276"/>
      <c r="J110"/>
      <c r="L110" s="246"/>
      <c r="M110" s="246"/>
    </row>
    <row r="111" spans="1:13" x14ac:dyDescent="0.3">
      <c r="A111" s="271"/>
      <c r="B111" s="271"/>
      <c r="C111" s="253"/>
      <c r="D111" s="253"/>
      <c r="E111" s="253"/>
      <c r="F111" s="253"/>
      <c r="G111" s="253"/>
      <c r="H111" s="253"/>
      <c r="I111" s="253"/>
      <c r="J111"/>
      <c r="K111" s="253"/>
      <c r="L111" s="253"/>
      <c r="M111" s="253"/>
    </row>
    <row r="112" spans="1:13" x14ac:dyDescent="0.3">
      <c r="B112" s="271"/>
      <c r="C112" s="253"/>
      <c r="D112" s="253"/>
      <c r="E112" s="236"/>
      <c r="F112" s="236"/>
      <c r="G112" s="236"/>
      <c r="H112" s="236"/>
      <c r="I112" s="236"/>
      <c r="J112"/>
      <c r="K112" s="253"/>
      <c r="L112" s="253"/>
      <c r="M112" s="253"/>
    </row>
    <row r="113" spans="1:15" x14ac:dyDescent="0.3">
      <c r="B113" s="271"/>
      <c r="C113" s="253"/>
      <c r="D113" s="253"/>
      <c r="E113" s="236"/>
      <c r="F113" s="236"/>
      <c r="G113" s="236"/>
      <c r="H113" s="236"/>
      <c r="I113" s="236"/>
      <c r="J113"/>
      <c r="K113" s="253"/>
      <c r="L113" s="253"/>
      <c r="M113" s="253"/>
    </row>
    <row r="114" spans="1:15" x14ac:dyDescent="0.3">
      <c r="B114" s="271"/>
      <c r="C114" s="253"/>
      <c r="D114" s="253"/>
      <c r="E114" s="236"/>
      <c r="F114" s="236"/>
      <c r="G114" s="253"/>
      <c r="H114" s="253"/>
      <c r="I114" s="253"/>
      <c r="J114"/>
    </row>
    <row r="115" spans="1:15" x14ac:dyDescent="0.3">
      <c r="B115" s="271"/>
      <c r="C115" s="253"/>
      <c r="D115" s="253"/>
      <c r="E115" s="236"/>
      <c r="F115" s="236"/>
      <c r="G115" s="236"/>
      <c r="H115" s="236"/>
      <c r="I115" s="236"/>
      <c r="J115"/>
      <c r="K115" s="253"/>
      <c r="L115" s="253"/>
      <c r="M115" s="253"/>
    </row>
    <row r="116" spans="1:15" x14ac:dyDescent="0.3">
      <c r="C116" s="277"/>
      <c r="D116" s="277"/>
      <c r="E116" s="277"/>
      <c r="F116" s="277"/>
      <c r="G116" s="277"/>
      <c r="H116" s="277"/>
      <c r="I116" s="277"/>
      <c r="J116"/>
    </row>
    <row r="117" spans="1:15" x14ac:dyDescent="0.3">
      <c r="E117" s="253"/>
      <c r="F117" s="253"/>
      <c r="G117" s="253"/>
      <c r="H117" s="253"/>
      <c r="I117" s="253"/>
      <c r="J117"/>
    </row>
    <row r="118" spans="1:15" x14ac:dyDescent="0.3">
      <c r="A118" s="271"/>
      <c r="B118" s="271"/>
      <c r="E118" s="236"/>
      <c r="F118" s="236"/>
      <c r="G118" s="236"/>
      <c r="H118" s="236"/>
      <c r="I118" s="236"/>
      <c r="J118"/>
    </row>
    <row r="119" spans="1:15" x14ac:dyDescent="0.3">
      <c r="B119" s="271"/>
      <c r="E119" s="236"/>
      <c r="F119" s="236"/>
      <c r="G119" s="236"/>
      <c r="H119" s="236"/>
      <c r="I119" s="236"/>
      <c r="J119"/>
    </row>
    <row r="120" spans="1:15" x14ac:dyDescent="0.3">
      <c r="B120" s="271"/>
      <c r="E120" s="236"/>
      <c r="F120" s="236"/>
      <c r="G120" s="236"/>
      <c r="H120" s="236"/>
      <c r="I120" s="236"/>
      <c r="J120"/>
    </row>
    <row r="121" spans="1:15" x14ac:dyDescent="0.3">
      <c r="B121" s="271"/>
      <c r="E121" s="236"/>
      <c r="F121" s="236"/>
      <c r="G121" s="236"/>
      <c r="H121" s="236"/>
      <c r="I121" s="236"/>
      <c r="J121"/>
    </row>
    <row r="122" spans="1:15" x14ac:dyDescent="0.3">
      <c r="B122" s="271"/>
      <c r="E122" s="236"/>
      <c r="F122" s="236"/>
      <c r="G122" s="236"/>
      <c r="H122" s="236"/>
      <c r="I122" s="236"/>
    </row>
    <row r="123" spans="1:15" x14ac:dyDescent="0.3">
      <c r="B123" s="268"/>
    </row>
    <row r="124" spans="1:15" x14ac:dyDescent="0.3">
      <c r="C124" s="278"/>
      <c r="D124" s="278"/>
      <c r="E124" s="279"/>
      <c r="F124" s="278"/>
      <c r="G124" s="278"/>
      <c r="H124" s="278"/>
      <c r="I124" s="278"/>
    </row>
    <row r="125" spans="1:15" x14ac:dyDescent="0.3">
      <c r="C125" s="280"/>
      <c r="D125" s="278"/>
      <c r="E125" s="278"/>
      <c r="F125" s="278"/>
      <c r="G125" s="278"/>
      <c r="H125" s="278"/>
      <c r="I125" s="278"/>
    </row>
    <row r="126" spans="1:15" x14ac:dyDescent="0.3">
      <c r="A126" s="278"/>
      <c r="E126" s="281"/>
      <c r="F126" s="281"/>
      <c r="G126" s="281"/>
      <c r="H126" s="282"/>
      <c r="I126" s="281"/>
    </row>
    <row r="127" spans="1:15" x14ac:dyDescent="0.3">
      <c r="A127" s="271"/>
      <c r="B127" s="271"/>
      <c r="C127" s="236"/>
      <c r="D127" s="236"/>
      <c r="E127" s="236"/>
      <c r="F127" s="236"/>
      <c r="G127" s="236"/>
      <c r="H127" s="236"/>
      <c r="I127" s="236"/>
      <c r="K127" s="236"/>
      <c r="L127" s="236"/>
      <c r="M127" s="236"/>
    </row>
    <row r="128" spans="1:15" x14ac:dyDescent="0.3">
      <c r="B128" s="271"/>
      <c r="C128" s="236"/>
      <c r="D128" s="236"/>
      <c r="E128" s="236"/>
      <c r="F128" s="236"/>
      <c r="G128" s="236"/>
      <c r="H128" s="236"/>
      <c r="I128" s="236"/>
      <c r="J128" s="275"/>
      <c r="K128" s="236"/>
      <c r="L128" s="236"/>
      <c r="M128" s="236"/>
      <c r="N128" s="236"/>
      <c r="O128" s="236"/>
    </row>
    <row r="129" spans="1:35" x14ac:dyDescent="0.3">
      <c r="B129" s="271"/>
      <c r="C129" s="236"/>
      <c r="D129" s="236"/>
      <c r="E129" s="236"/>
      <c r="F129" s="236"/>
      <c r="G129" s="236"/>
      <c r="H129" s="236"/>
      <c r="I129" s="236"/>
      <c r="J129" s="253"/>
      <c r="K129" s="236"/>
      <c r="L129" s="236"/>
      <c r="M129" s="236"/>
      <c r="N129" s="236"/>
      <c r="O129" s="236"/>
    </row>
    <row r="130" spans="1:35" x14ac:dyDescent="0.3">
      <c r="B130" s="271"/>
      <c r="C130" s="236"/>
      <c r="D130" s="236"/>
      <c r="E130" s="236"/>
      <c r="F130" s="236"/>
      <c r="G130" s="236"/>
      <c r="H130" s="236"/>
      <c r="I130" s="236"/>
      <c r="J130" s="253"/>
      <c r="K130" s="236"/>
      <c r="L130" s="236"/>
      <c r="M130" s="236"/>
      <c r="N130" s="236"/>
      <c r="O130" s="236"/>
    </row>
    <row r="131" spans="1:35" x14ac:dyDescent="0.3">
      <c r="B131" s="271"/>
      <c r="C131" s="236"/>
      <c r="D131" s="236"/>
      <c r="E131" s="236"/>
      <c r="F131" s="236"/>
      <c r="G131" s="236"/>
      <c r="H131" s="236"/>
      <c r="I131" s="236"/>
      <c r="J131" s="253"/>
      <c r="K131" s="236"/>
      <c r="L131" s="236"/>
      <c r="M131" s="236"/>
      <c r="N131" s="236"/>
      <c r="O131" s="236"/>
    </row>
    <row r="132" spans="1:35" x14ac:dyDescent="0.3">
      <c r="A132" s="278"/>
      <c r="E132" s="254"/>
      <c r="G132" s="254"/>
      <c r="I132" s="254"/>
      <c r="J132" s="253"/>
      <c r="K132" s="236"/>
      <c r="L132" s="236"/>
      <c r="M132" s="236"/>
      <c r="N132" s="236"/>
      <c r="O132" s="236"/>
    </row>
    <row r="133" spans="1:35" x14ac:dyDescent="0.3">
      <c r="C133" s="283"/>
      <c r="D133" s="283"/>
      <c r="E133" s="283"/>
      <c r="F133" s="283"/>
      <c r="G133" s="283"/>
      <c r="H133" s="283"/>
      <c r="I133" s="283"/>
      <c r="K133" s="236"/>
      <c r="L133" s="236"/>
      <c r="M133" s="236"/>
    </row>
    <row r="134" spans="1:35" x14ac:dyDescent="0.3">
      <c r="B134" s="233"/>
    </row>
    <row r="135" spans="1:35" x14ac:dyDescent="0.3">
      <c r="B135" s="233"/>
    </row>
    <row r="136" spans="1:35" x14ac:dyDescent="0.3">
      <c r="B136" s="233"/>
    </row>
    <row r="137" spans="1:35" x14ac:dyDescent="0.3">
      <c r="B137" s="233"/>
    </row>
    <row r="138" spans="1:35" x14ac:dyDescent="0.3">
      <c r="B138" s="233"/>
    </row>
    <row r="139" spans="1:35" x14ac:dyDescent="0.3">
      <c r="B139" s="233"/>
    </row>
    <row r="140" spans="1:35" x14ac:dyDescent="0.3">
      <c r="B140" s="233"/>
    </row>
    <row r="141" spans="1:35" x14ac:dyDescent="0.3">
      <c r="B141" s="233"/>
    </row>
    <row r="142" spans="1:35" s="246" customFormat="1" x14ac:dyDescent="0.3">
      <c r="A142"/>
      <c r="B142" s="233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s="246" customFormat="1" x14ac:dyDescent="0.3">
      <c r="A143"/>
      <c r="B143" s="23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s="246" customFormat="1" x14ac:dyDescent="0.3">
      <c r="A144"/>
      <c r="B144" s="233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s="246" customFormat="1" x14ac:dyDescent="0.3">
      <c r="A145"/>
      <c r="B145" s="23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s="246" customFormat="1" x14ac:dyDescent="0.3">
      <c r="A146"/>
      <c r="B146" s="23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s="246" customFormat="1" x14ac:dyDescent="0.3">
      <c r="A147"/>
      <c r="B147" s="23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s="246" customFormat="1" x14ac:dyDescent="0.3">
      <c r="A148"/>
      <c r="B148" s="23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s="246" customFormat="1" x14ac:dyDescent="0.3">
      <c r="A149"/>
      <c r="B149" s="23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s="246" customFormat="1" x14ac:dyDescent="0.3">
      <c r="A150"/>
      <c r="B150" s="23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s="246" customFormat="1" x14ac:dyDescent="0.3">
      <c r="A151"/>
      <c r="B151" s="23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246" customFormat="1" x14ac:dyDescent="0.3">
      <c r="A152"/>
      <c r="B152" s="23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s="246" customFormat="1" x14ac:dyDescent="0.3">
      <c r="A153"/>
      <c r="B153" s="23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s="246" customFormat="1" x14ac:dyDescent="0.3">
      <c r="A154"/>
      <c r="B154" s="23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s="246" customFormat="1" x14ac:dyDescent="0.3">
      <c r="A155"/>
      <c r="B155" s="23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s="246" customFormat="1" x14ac:dyDescent="0.3">
      <c r="A156"/>
      <c r="B156" s="23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s="246" customFormat="1" x14ac:dyDescent="0.3">
      <c r="A157"/>
      <c r="B157" s="23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s="246" customFormat="1" x14ac:dyDescent="0.3">
      <c r="A158"/>
      <c r="B158" s="23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s="246" customFormat="1" x14ac:dyDescent="0.3">
      <c r="A159"/>
      <c r="B159" s="23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s="246" customFormat="1" x14ac:dyDescent="0.3">
      <c r="A160"/>
      <c r="B160" s="23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s="246" customFormat="1" x14ac:dyDescent="0.3">
      <c r="A161"/>
      <c r="B161" s="233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s="246" customFormat="1" x14ac:dyDescent="0.3">
      <c r="A162"/>
      <c r="B162" s="233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s="246" customFormat="1" x14ac:dyDescent="0.3">
      <c r="A163"/>
      <c r="B163" s="23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s="246" customFormat="1" x14ac:dyDescent="0.3">
      <c r="A164"/>
      <c r="B164" s="233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</sheetData>
  <hyperlinks>
    <hyperlink ref="Z1" location="'Innholdsside '!A1" display="Innhold" xr:uid="{06C3DE83-C33A-4553-86B5-B6B61B59CBDB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FB3D-D046-4B63-AAEB-96D66417552D}">
  <dimension ref="A1:M69"/>
  <sheetViews>
    <sheetView topLeftCell="A43" workbookViewId="0">
      <selection activeCell="M1" sqref="M1"/>
    </sheetView>
  </sheetViews>
  <sheetFormatPr baseColWidth="10" defaultColWidth="11.44140625" defaultRowHeight="14.4" x14ac:dyDescent="0.3"/>
  <cols>
    <col min="1" max="1" width="22.109375" customWidth="1"/>
    <col min="2" max="2" width="24.44140625" customWidth="1"/>
  </cols>
  <sheetData>
    <row r="1" spans="1:13" x14ac:dyDescent="0.3">
      <c r="A1" t="s">
        <v>435</v>
      </c>
      <c r="B1" t="s">
        <v>436</v>
      </c>
      <c r="C1" t="s">
        <v>437</v>
      </c>
      <c r="D1" t="s">
        <v>438</v>
      </c>
      <c r="E1" t="s">
        <v>437</v>
      </c>
      <c r="F1" t="s">
        <v>439</v>
      </c>
      <c r="M1" s="7" t="s">
        <v>2</v>
      </c>
    </row>
    <row r="2" spans="1:13" x14ac:dyDescent="0.3">
      <c r="A2" t="s">
        <v>440</v>
      </c>
      <c r="B2" t="s">
        <v>179</v>
      </c>
      <c r="C2" s="236">
        <v>178787.3</v>
      </c>
      <c r="D2" s="236">
        <v>92</v>
      </c>
      <c r="E2" s="236">
        <v>3929.3490000000002</v>
      </c>
      <c r="F2">
        <v>3</v>
      </c>
    </row>
    <row r="3" spans="1:13" x14ac:dyDescent="0.3">
      <c r="A3" t="s">
        <v>440</v>
      </c>
      <c r="B3" t="s">
        <v>181</v>
      </c>
      <c r="C3" s="236">
        <v>196986.1</v>
      </c>
      <c r="D3" s="236">
        <v>64</v>
      </c>
      <c r="E3" s="236">
        <v>253.87350000000001</v>
      </c>
      <c r="F3">
        <v>3</v>
      </c>
    </row>
    <row r="4" spans="1:13" x14ac:dyDescent="0.3">
      <c r="A4" t="s">
        <v>440</v>
      </c>
      <c r="B4" t="s">
        <v>185</v>
      </c>
      <c r="C4" s="236">
        <v>11323.18</v>
      </c>
      <c r="D4" s="236">
        <v>9</v>
      </c>
      <c r="E4" s="236"/>
    </row>
    <row r="5" spans="1:13" x14ac:dyDescent="0.3">
      <c r="A5" t="s">
        <v>440</v>
      </c>
      <c r="B5" t="s">
        <v>187</v>
      </c>
      <c r="C5" s="236">
        <v>35984.14</v>
      </c>
      <c r="D5" s="236">
        <v>22</v>
      </c>
      <c r="E5" s="236"/>
    </row>
    <row r="6" spans="1:13" x14ac:dyDescent="0.3">
      <c r="A6" t="s">
        <v>440</v>
      </c>
      <c r="B6" t="s">
        <v>186</v>
      </c>
      <c r="C6" s="236">
        <v>28427.05</v>
      </c>
      <c r="D6" s="236">
        <v>15</v>
      </c>
      <c r="E6" s="236">
        <v>274.07100000000003</v>
      </c>
      <c r="F6">
        <v>1</v>
      </c>
    </row>
    <row r="7" spans="1:13" x14ac:dyDescent="0.3">
      <c r="A7" t="s">
        <v>440</v>
      </c>
      <c r="B7" t="s">
        <v>184</v>
      </c>
      <c r="C7" s="236">
        <v>59018.85</v>
      </c>
      <c r="D7" s="236">
        <v>40</v>
      </c>
      <c r="E7" s="236">
        <v>5214.6080000000002</v>
      </c>
      <c r="F7">
        <v>6</v>
      </c>
    </row>
    <row r="8" spans="1:13" x14ac:dyDescent="0.3">
      <c r="A8" t="s">
        <v>440</v>
      </c>
      <c r="B8" t="s">
        <v>385</v>
      </c>
      <c r="C8" s="236">
        <v>89841.16</v>
      </c>
      <c r="D8" s="236">
        <v>41</v>
      </c>
      <c r="E8" s="236">
        <v>7676.6270000000004</v>
      </c>
      <c r="F8">
        <v>5</v>
      </c>
    </row>
    <row r="9" spans="1:13" x14ac:dyDescent="0.3">
      <c r="A9" t="s">
        <v>440</v>
      </c>
      <c r="B9" t="s">
        <v>188</v>
      </c>
      <c r="C9" s="236">
        <v>11668.42</v>
      </c>
      <c r="D9" s="236">
        <v>7</v>
      </c>
      <c r="E9" s="236"/>
    </row>
    <row r="10" spans="1:13" x14ac:dyDescent="0.3">
      <c r="A10" t="s">
        <v>440</v>
      </c>
      <c r="B10" t="s">
        <v>180</v>
      </c>
      <c r="C10" s="236">
        <v>67828.87</v>
      </c>
      <c r="D10" s="236">
        <v>32</v>
      </c>
      <c r="E10" s="236"/>
    </row>
    <row r="11" spans="1:13" x14ac:dyDescent="0.3">
      <c r="A11" t="s">
        <v>440</v>
      </c>
      <c r="B11" t="s">
        <v>189</v>
      </c>
      <c r="C11" s="236">
        <v>11560.74</v>
      </c>
      <c r="D11" s="236">
        <v>14</v>
      </c>
      <c r="E11" s="236"/>
    </row>
    <row r="12" spans="1:13" x14ac:dyDescent="0.3">
      <c r="A12" t="s">
        <v>440</v>
      </c>
      <c r="B12" t="s">
        <v>183</v>
      </c>
      <c r="C12" s="236">
        <v>11722.71</v>
      </c>
      <c r="D12" s="236">
        <v>10</v>
      </c>
      <c r="E12" s="236"/>
    </row>
    <row r="13" spans="1:13" x14ac:dyDescent="0.3">
      <c r="A13" t="s">
        <v>330</v>
      </c>
      <c r="B13" t="s">
        <v>179</v>
      </c>
      <c r="C13" s="236">
        <v>183680.1</v>
      </c>
      <c r="D13" s="236">
        <v>111</v>
      </c>
      <c r="E13" s="236">
        <v>23291.78</v>
      </c>
      <c r="F13">
        <v>56</v>
      </c>
    </row>
    <row r="14" spans="1:13" x14ac:dyDescent="0.3">
      <c r="A14" t="s">
        <v>330</v>
      </c>
      <c r="B14" t="s">
        <v>181</v>
      </c>
      <c r="C14" s="236">
        <v>285007</v>
      </c>
      <c r="D14" s="236">
        <v>123</v>
      </c>
      <c r="E14" s="236">
        <v>40686.43</v>
      </c>
      <c r="F14">
        <v>63</v>
      </c>
    </row>
    <row r="15" spans="1:13" x14ac:dyDescent="0.3">
      <c r="A15" t="s">
        <v>330</v>
      </c>
      <c r="B15" t="s">
        <v>185</v>
      </c>
      <c r="C15" s="236">
        <v>157461.1</v>
      </c>
      <c r="D15" s="236">
        <v>83</v>
      </c>
      <c r="E15" s="236">
        <v>28846.5</v>
      </c>
      <c r="F15">
        <v>38</v>
      </c>
    </row>
    <row r="16" spans="1:13" x14ac:dyDescent="0.3">
      <c r="A16" t="s">
        <v>330</v>
      </c>
      <c r="B16" t="s">
        <v>187</v>
      </c>
      <c r="C16" s="236">
        <v>147836.1</v>
      </c>
      <c r="D16" s="236">
        <v>105</v>
      </c>
      <c r="E16" s="236">
        <v>27854.25</v>
      </c>
      <c r="F16">
        <v>52</v>
      </c>
    </row>
    <row r="17" spans="1:6" x14ac:dyDescent="0.3">
      <c r="A17" t="s">
        <v>330</v>
      </c>
      <c r="B17" t="s">
        <v>186</v>
      </c>
      <c r="C17" s="236">
        <v>263667.3</v>
      </c>
      <c r="D17" s="236">
        <v>102</v>
      </c>
      <c r="E17" s="236">
        <v>106883.3</v>
      </c>
      <c r="F17">
        <v>39</v>
      </c>
    </row>
    <row r="18" spans="1:6" x14ac:dyDescent="0.3">
      <c r="A18" t="s">
        <v>330</v>
      </c>
      <c r="B18" t="s">
        <v>184</v>
      </c>
      <c r="C18" s="236">
        <v>105642.7</v>
      </c>
      <c r="D18" s="236">
        <v>87</v>
      </c>
      <c r="E18" s="236">
        <v>41075.22</v>
      </c>
      <c r="F18">
        <v>50</v>
      </c>
    </row>
    <row r="19" spans="1:6" x14ac:dyDescent="0.3">
      <c r="A19" t="s">
        <v>330</v>
      </c>
      <c r="B19" t="s">
        <v>385</v>
      </c>
      <c r="C19" s="236">
        <v>187633.1</v>
      </c>
      <c r="D19" s="236">
        <v>118</v>
      </c>
      <c r="E19" s="236">
        <v>41158.720000000001</v>
      </c>
      <c r="F19">
        <v>54</v>
      </c>
    </row>
    <row r="20" spans="1:6" x14ac:dyDescent="0.3">
      <c r="A20" t="s">
        <v>330</v>
      </c>
      <c r="B20" t="s">
        <v>188</v>
      </c>
      <c r="C20" s="236">
        <v>107710.39999999999</v>
      </c>
      <c r="D20" s="236">
        <v>69</v>
      </c>
      <c r="E20" s="236">
        <v>29177.5</v>
      </c>
      <c r="F20">
        <v>32</v>
      </c>
    </row>
    <row r="21" spans="1:6" x14ac:dyDescent="0.3">
      <c r="A21" t="s">
        <v>330</v>
      </c>
      <c r="B21" t="s">
        <v>180</v>
      </c>
      <c r="C21" s="236">
        <v>248662.6</v>
      </c>
      <c r="D21" s="236">
        <v>167</v>
      </c>
      <c r="E21" s="236">
        <v>54729.64</v>
      </c>
      <c r="F21">
        <v>68</v>
      </c>
    </row>
    <row r="22" spans="1:6" x14ac:dyDescent="0.3">
      <c r="A22" t="s">
        <v>330</v>
      </c>
      <c r="B22" t="s">
        <v>189</v>
      </c>
      <c r="C22" s="236">
        <v>101866.6</v>
      </c>
      <c r="D22" s="236">
        <v>67</v>
      </c>
      <c r="E22" s="236">
        <v>22650</v>
      </c>
      <c r="F22">
        <v>32</v>
      </c>
    </row>
    <row r="23" spans="1:6" x14ac:dyDescent="0.3">
      <c r="A23" t="s">
        <v>330</v>
      </c>
      <c r="B23" t="s">
        <v>183</v>
      </c>
      <c r="C23" s="236">
        <v>129912.3</v>
      </c>
      <c r="D23" s="236">
        <v>111</v>
      </c>
      <c r="E23" s="236">
        <v>33193.81</v>
      </c>
      <c r="F23">
        <v>39</v>
      </c>
    </row>
    <row r="24" spans="1:6" x14ac:dyDescent="0.3">
      <c r="A24" t="s">
        <v>75</v>
      </c>
      <c r="B24" t="s">
        <v>179</v>
      </c>
      <c r="C24" s="236">
        <v>647673.59999999998</v>
      </c>
      <c r="D24" s="236">
        <v>280</v>
      </c>
      <c r="E24" s="236">
        <v>4912.5749999999998</v>
      </c>
      <c r="F24">
        <v>6</v>
      </c>
    </row>
    <row r="25" spans="1:6" x14ac:dyDescent="0.3">
      <c r="A25" t="s">
        <v>75</v>
      </c>
      <c r="B25" t="s">
        <v>181</v>
      </c>
      <c r="C25" s="236">
        <v>439881.3</v>
      </c>
      <c r="D25" s="236">
        <v>155</v>
      </c>
      <c r="E25" s="236">
        <v>4430.098</v>
      </c>
      <c r="F25">
        <v>5</v>
      </c>
    </row>
    <row r="26" spans="1:6" x14ac:dyDescent="0.3">
      <c r="A26" t="s">
        <v>75</v>
      </c>
      <c r="B26" t="s">
        <v>185</v>
      </c>
      <c r="C26" s="236">
        <v>96863.23</v>
      </c>
      <c r="D26" s="236">
        <v>40</v>
      </c>
      <c r="E26" s="236">
        <v>3281.8870000000002</v>
      </c>
      <c r="F26">
        <v>1</v>
      </c>
    </row>
    <row r="27" spans="1:6" x14ac:dyDescent="0.3">
      <c r="A27" t="s">
        <v>75</v>
      </c>
      <c r="B27" t="s">
        <v>187</v>
      </c>
      <c r="C27" s="236">
        <v>115730.5</v>
      </c>
      <c r="D27" s="236">
        <v>66</v>
      </c>
      <c r="E27" s="236">
        <v>3081.9830000000002</v>
      </c>
      <c r="F27">
        <v>3</v>
      </c>
    </row>
    <row r="28" spans="1:6" x14ac:dyDescent="0.3">
      <c r="A28" t="s">
        <v>75</v>
      </c>
      <c r="B28" t="s">
        <v>186</v>
      </c>
      <c r="C28" s="236">
        <v>67148.67</v>
      </c>
      <c r="D28" s="236">
        <v>54</v>
      </c>
      <c r="E28" s="236">
        <v>4807.125</v>
      </c>
      <c r="F28">
        <v>5</v>
      </c>
    </row>
    <row r="29" spans="1:6" x14ac:dyDescent="0.3">
      <c r="A29" t="s">
        <v>75</v>
      </c>
      <c r="B29" t="s">
        <v>184</v>
      </c>
      <c r="C29" s="236">
        <v>224256.1</v>
      </c>
      <c r="D29" s="236">
        <v>126</v>
      </c>
      <c r="E29" s="236">
        <v>565</v>
      </c>
      <c r="F29">
        <v>4</v>
      </c>
    </row>
    <row r="30" spans="1:6" x14ac:dyDescent="0.3">
      <c r="A30" t="s">
        <v>75</v>
      </c>
      <c r="B30" t="s">
        <v>385</v>
      </c>
      <c r="C30" s="236">
        <v>138863.4</v>
      </c>
      <c r="D30" s="236">
        <v>98</v>
      </c>
      <c r="E30" s="236">
        <v>4461.1080000000002</v>
      </c>
      <c r="F30">
        <v>7</v>
      </c>
    </row>
    <row r="31" spans="1:6" x14ac:dyDescent="0.3">
      <c r="A31" t="s">
        <v>75</v>
      </c>
      <c r="B31" t="s">
        <v>188</v>
      </c>
      <c r="C31" s="236">
        <v>91132.41</v>
      </c>
      <c r="D31" s="236">
        <v>55</v>
      </c>
      <c r="E31" s="236">
        <v>1006.333</v>
      </c>
      <c r="F31">
        <v>3</v>
      </c>
    </row>
    <row r="32" spans="1:6" x14ac:dyDescent="0.3">
      <c r="A32" t="s">
        <v>75</v>
      </c>
      <c r="B32" t="s">
        <v>180</v>
      </c>
      <c r="C32" s="236">
        <v>211914.2</v>
      </c>
      <c r="D32" s="236">
        <v>129</v>
      </c>
      <c r="E32" s="236">
        <v>3139.6210000000001</v>
      </c>
      <c r="F32">
        <v>3</v>
      </c>
    </row>
    <row r="33" spans="1:6" x14ac:dyDescent="0.3">
      <c r="A33" t="s">
        <v>75</v>
      </c>
      <c r="B33" t="s">
        <v>189</v>
      </c>
      <c r="C33" s="236">
        <v>46305.09</v>
      </c>
      <c r="D33" s="236">
        <v>40</v>
      </c>
      <c r="E33" s="236">
        <v>357</v>
      </c>
      <c r="F33">
        <v>2</v>
      </c>
    </row>
    <row r="34" spans="1:6" x14ac:dyDescent="0.3">
      <c r="A34" t="s">
        <v>75</v>
      </c>
      <c r="B34" t="s">
        <v>183</v>
      </c>
      <c r="C34" s="236">
        <v>38070.85</v>
      </c>
      <c r="D34" s="236">
        <v>30</v>
      </c>
      <c r="E34" s="236">
        <v>1064.9690000000001</v>
      </c>
      <c r="F34">
        <v>3</v>
      </c>
    </row>
    <row r="35" spans="1:6" x14ac:dyDescent="0.3">
      <c r="A35" t="s">
        <v>331</v>
      </c>
      <c r="B35" t="s">
        <v>179</v>
      </c>
      <c r="C35" s="236">
        <v>15550.33</v>
      </c>
      <c r="D35" s="236">
        <v>34</v>
      </c>
      <c r="E35" s="236">
        <v>748.5</v>
      </c>
      <c r="F35">
        <v>4</v>
      </c>
    </row>
    <row r="36" spans="1:6" x14ac:dyDescent="0.3">
      <c r="A36" t="s">
        <v>331</v>
      </c>
      <c r="B36" t="s">
        <v>181</v>
      </c>
      <c r="C36" s="236">
        <v>10031.25</v>
      </c>
      <c r="D36" s="236">
        <v>35</v>
      </c>
      <c r="E36" s="236">
        <v>3304.25</v>
      </c>
      <c r="F36">
        <v>10</v>
      </c>
    </row>
    <row r="37" spans="1:6" x14ac:dyDescent="0.3">
      <c r="A37" t="s">
        <v>331</v>
      </c>
      <c r="B37" t="s">
        <v>185</v>
      </c>
      <c r="C37" s="236">
        <v>9757.1669999999995</v>
      </c>
      <c r="D37" s="236">
        <v>21</v>
      </c>
      <c r="E37" s="236">
        <v>250</v>
      </c>
      <c r="F37">
        <v>1</v>
      </c>
    </row>
    <row r="38" spans="1:6" x14ac:dyDescent="0.3">
      <c r="A38" t="s">
        <v>331</v>
      </c>
      <c r="B38" t="s">
        <v>187</v>
      </c>
      <c r="C38" s="236">
        <v>7733.5</v>
      </c>
      <c r="D38" s="236">
        <v>14</v>
      </c>
      <c r="E38" s="236">
        <v>996</v>
      </c>
      <c r="F38">
        <v>4</v>
      </c>
    </row>
    <row r="39" spans="1:6" x14ac:dyDescent="0.3">
      <c r="A39" t="s">
        <v>331</v>
      </c>
      <c r="B39" t="s">
        <v>186</v>
      </c>
      <c r="C39" s="236">
        <v>4712</v>
      </c>
      <c r="D39" s="236">
        <v>12</v>
      </c>
      <c r="E39" s="236">
        <v>175</v>
      </c>
      <c r="F39">
        <v>1</v>
      </c>
    </row>
    <row r="40" spans="1:6" x14ac:dyDescent="0.3">
      <c r="A40" t="s">
        <v>331</v>
      </c>
      <c r="B40" t="s">
        <v>184</v>
      </c>
      <c r="C40" s="236">
        <v>14379.33</v>
      </c>
      <c r="D40" s="236">
        <v>22</v>
      </c>
      <c r="E40" s="236">
        <v>1500</v>
      </c>
      <c r="F40">
        <v>2</v>
      </c>
    </row>
    <row r="41" spans="1:6" x14ac:dyDescent="0.3">
      <c r="A41" t="s">
        <v>331</v>
      </c>
      <c r="B41" t="s">
        <v>385</v>
      </c>
      <c r="C41" s="236">
        <v>7182.5</v>
      </c>
      <c r="D41" s="236">
        <v>19</v>
      </c>
      <c r="E41" s="236">
        <v>871</v>
      </c>
      <c r="F41">
        <v>4</v>
      </c>
    </row>
    <row r="42" spans="1:6" x14ac:dyDescent="0.3">
      <c r="A42" t="s">
        <v>331</v>
      </c>
      <c r="B42" t="s">
        <v>188</v>
      </c>
      <c r="C42" s="236">
        <v>16545.27</v>
      </c>
      <c r="D42" s="236">
        <v>36</v>
      </c>
      <c r="E42" s="236">
        <v>3516.6669999999999</v>
      </c>
      <c r="F42">
        <v>7</v>
      </c>
    </row>
    <row r="43" spans="1:6" x14ac:dyDescent="0.3">
      <c r="A43" t="s">
        <v>331</v>
      </c>
      <c r="B43" t="s">
        <v>180</v>
      </c>
      <c r="C43" s="236">
        <v>7086.1670000000004</v>
      </c>
      <c r="D43" s="236">
        <v>18</v>
      </c>
      <c r="E43" s="236">
        <v>487.5</v>
      </c>
      <c r="F43">
        <v>1</v>
      </c>
    </row>
    <row r="44" spans="1:6" x14ac:dyDescent="0.3">
      <c r="A44" t="s">
        <v>331</v>
      </c>
      <c r="B44" t="s">
        <v>189</v>
      </c>
      <c r="C44" s="236">
        <v>11061.67</v>
      </c>
      <c r="D44" s="236">
        <v>21</v>
      </c>
      <c r="E44" s="236">
        <v>1225</v>
      </c>
      <c r="F44">
        <v>3</v>
      </c>
    </row>
    <row r="45" spans="1:6" x14ac:dyDescent="0.3">
      <c r="A45" t="s">
        <v>331</v>
      </c>
      <c r="B45" t="s">
        <v>183</v>
      </c>
      <c r="C45" s="236">
        <v>9655.7999999999993</v>
      </c>
      <c r="D45" s="236">
        <v>20</v>
      </c>
      <c r="E45" s="236">
        <v>1000</v>
      </c>
      <c r="F45">
        <v>2</v>
      </c>
    </row>
    <row r="46" spans="1:6" x14ac:dyDescent="0.3">
      <c r="A46" t="s">
        <v>358</v>
      </c>
      <c r="B46" t="s">
        <v>179</v>
      </c>
      <c r="C46" s="236">
        <v>19548</v>
      </c>
      <c r="D46" s="236">
        <v>209</v>
      </c>
      <c r="E46" s="236">
        <v>1798.2729999999999</v>
      </c>
      <c r="F46">
        <v>44</v>
      </c>
    </row>
    <row r="47" spans="1:6" x14ac:dyDescent="0.3">
      <c r="A47" t="s">
        <v>358</v>
      </c>
      <c r="B47" t="s">
        <v>181</v>
      </c>
      <c r="C47" s="236">
        <v>15488.01</v>
      </c>
      <c r="D47" s="236">
        <v>342</v>
      </c>
      <c r="E47" s="236">
        <v>2516.6660000000002</v>
      </c>
      <c r="F47">
        <v>74</v>
      </c>
    </row>
    <row r="48" spans="1:6" x14ac:dyDescent="0.3">
      <c r="A48" t="s">
        <v>358</v>
      </c>
      <c r="B48" t="s">
        <v>185</v>
      </c>
      <c r="C48" s="236">
        <v>17627.61</v>
      </c>
      <c r="D48" s="236">
        <v>372</v>
      </c>
      <c r="E48" s="236">
        <v>3231.3319999999999</v>
      </c>
      <c r="F48">
        <v>79</v>
      </c>
    </row>
    <row r="49" spans="1:6" x14ac:dyDescent="0.3">
      <c r="A49" t="s">
        <v>358</v>
      </c>
      <c r="B49" t="s">
        <v>187</v>
      </c>
      <c r="C49" s="236">
        <v>11754.41</v>
      </c>
      <c r="D49" s="236">
        <v>205</v>
      </c>
      <c r="E49" s="236">
        <v>2390.5990000000002</v>
      </c>
      <c r="F49">
        <v>60</v>
      </c>
    </row>
    <row r="50" spans="1:6" x14ac:dyDescent="0.3">
      <c r="A50" t="s">
        <v>358</v>
      </c>
      <c r="B50" t="s">
        <v>186</v>
      </c>
      <c r="C50" s="236">
        <v>12925.47</v>
      </c>
      <c r="D50" s="236">
        <v>165</v>
      </c>
      <c r="E50" s="236">
        <v>2869.9090000000001</v>
      </c>
      <c r="F50">
        <v>54</v>
      </c>
    </row>
    <row r="51" spans="1:6" x14ac:dyDescent="0.3">
      <c r="A51" t="s">
        <v>358</v>
      </c>
      <c r="B51" t="s">
        <v>184</v>
      </c>
      <c r="C51" s="236">
        <v>11409.87</v>
      </c>
      <c r="D51" s="236">
        <v>314</v>
      </c>
      <c r="E51" s="236">
        <v>3426.3589999999999</v>
      </c>
      <c r="F51">
        <v>93</v>
      </c>
    </row>
    <row r="52" spans="1:6" x14ac:dyDescent="0.3">
      <c r="A52" t="s">
        <v>358</v>
      </c>
      <c r="B52" t="s">
        <v>385</v>
      </c>
      <c r="C52" s="236">
        <v>28862.91</v>
      </c>
      <c r="D52" s="236">
        <v>497</v>
      </c>
      <c r="E52" s="236">
        <v>4188.9830000000002</v>
      </c>
      <c r="F52">
        <v>90</v>
      </c>
    </row>
    <row r="53" spans="1:6" x14ac:dyDescent="0.3">
      <c r="A53" t="s">
        <v>358</v>
      </c>
      <c r="B53" t="s">
        <v>188</v>
      </c>
      <c r="C53" s="236">
        <v>14905.96</v>
      </c>
      <c r="D53" s="236">
        <v>263</v>
      </c>
      <c r="E53" s="236">
        <v>3619.9580000000001</v>
      </c>
      <c r="F53">
        <v>78</v>
      </c>
    </row>
    <row r="54" spans="1:6" x14ac:dyDescent="0.3">
      <c r="A54" t="s">
        <v>358</v>
      </c>
      <c r="B54" t="s">
        <v>180</v>
      </c>
      <c r="C54" s="236">
        <v>20263.7</v>
      </c>
      <c r="D54" s="236">
        <v>480</v>
      </c>
      <c r="E54" s="236">
        <v>3594.9270000000001</v>
      </c>
      <c r="F54">
        <v>83</v>
      </c>
    </row>
    <row r="55" spans="1:6" x14ac:dyDescent="0.3">
      <c r="A55" t="s">
        <v>358</v>
      </c>
      <c r="B55" t="s">
        <v>189</v>
      </c>
      <c r="C55" s="236">
        <v>16160.01</v>
      </c>
      <c r="D55" s="236">
        <v>231</v>
      </c>
      <c r="E55" s="236">
        <v>3730.2510000000002</v>
      </c>
      <c r="F55">
        <v>77</v>
      </c>
    </row>
    <row r="56" spans="1:6" x14ac:dyDescent="0.3">
      <c r="A56" t="s">
        <v>358</v>
      </c>
      <c r="B56" t="s">
        <v>183</v>
      </c>
      <c r="C56" s="236">
        <v>18855.04</v>
      </c>
      <c r="D56" s="236">
        <v>449</v>
      </c>
      <c r="E56" s="236">
        <v>3364.0210000000002</v>
      </c>
      <c r="F56">
        <v>86</v>
      </c>
    </row>
    <row r="57" spans="1:6" x14ac:dyDescent="0.3">
      <c r="A57" t="s">
        <v>358</v>
      </c>
      <c r="B57" t="s">
        <v>371</v>
      </c>
      <c r="C57" s="236">
        <v>781.01199999999994</v>
      </c>
      <c r="D57" s="236">
        <v>9</v>
      </c>
      <c r="E57" s="236">
        <v>190.733</v>
      </c>
      <c r="F57">
        <v>7</v>
      </c>
    </row>
    <row r="58" spans="1:6" x14ac:dyDescent="0.3">
      <c r="A58" t="s">
        <v>333</v>
      </c>
      <c r="B58" t="s">
        <v>179</v>
      </c>
      <c r="C58" s="236">
        <v>2121675</v>
      </c>
      <c r="D58" s="236">
        <v>1475</v>
      </c>
      <c r="E58" s="236">
        <v>163782.6</v>
      </c>
      <c r="F58">
        <v>158</v>
      </c>
    </row>
    <row r="59" spans="1:6" x14ac:dyDescent="0.3">
      <c r="A59" t="s">
        <v>333</v>
      </c>
      <c r="B59" t="s">
        <v>181</v>
      </c>
      <c r="C59" s="236">
        <v>1033965</v>
      </c>
      <c r="D59" s="236">
        <v>855</v>
      </c>
      <c r="E59" s="236">
        <v>89835</v>
      </c>
      <c r="F59">
        <v>110</v>
      </c>
    </row>
    <row r="60" spans="1:6" x14ac:dyDescent="0.3">
      <c r="A60" t="s">
        <v>333</v>
      </c>
      <c r="B60" t="s">
        <v>185</v>
      </c>
      <c r="C60">
        <v>152938.5</v>
      </c>
      <c r="D60">
        <v>166</v>
      </c>
      <c r="E60" s="236">
        <v>10777.5</v>
      </c>
      <c r="F60">
        <v>16</v>
      </c>
    </row>
    <row r="61" spans="1:6" x14ac:dyDescent="0.3">
      <c r="A61" t="s">
        <v>333</v>
      </c>
      <c r="B61" t="s">
        <v>187</v>
      </c>
      <c r="C61">
        <v>366966</v>
      </c>
      <c r="D61">
        <v>340</v>
      </c>
      <c r="E61" s="236">
        <v>17636</v>
      </c>
      <c r="F61">
        <v>25</v>
      </c>
    </row>
    <row r="62" spans="1:6" x14ac:dyDescent="0.3">
      <c r="A62" t="s">
        <v>333</v>
      </c>
      <c r="B62" t="s">
        <v>186</v>
      </c>
      <c r="C62">
        <v>232513.8</v>
      </c>
      <c r="D62">
        <v>246</v>
      </c>
      <c r="E62" s="236">
        <v>17594</v>
      </c>
      <c r="F62">
        <v>28</v>
      </c>
    </row>
    <row r="63" spans="1:6" x14ac:dyDescent="0.3">
      <c r="A63" t="s">
        <v>333</v>
      </c>
      <c r="B63" t="s">
        <v>184</v>
      </c>
      <c r="C63">
        <v>805191</v>
      </c>
      <c r="D63">
        <v>640</v>
      </c>
      <c r="E63" s="236">
        <v>41826</v>
      </c>
      <c r="F63">
        <v>66</v>
      </c>
    </row>
    <row r="64" spans="1:6" x14ac:dyDescent="0.3">
      <c r="A64" t="s">
        <v>333</v>
      </c>
      <c r="B64" t="s">
        <v>385</v>
      </c>
      <c r="C64">
        <v>686642.9</v>
      </c>
      <c r="D64">
        <v>568</v>
      </c>
      <c r="E64" s="236">
        <v>55395.9</v>
      </c>
      <c r="F64">
        <v>59</v>
      </c>
    </row>
    <row r="65" spans="1:6" x14ac:dyDescent="0.3">
      <c r="A65" t="s">
        <v>333</v>
      </c>
      <c r="B65" t="s">
        <v>188</v>
      </c>
      <c r="C65">
        <v>295797.5</v>
      </c>
      <c r="D65">
        <v>249</v>
      </c>
      <c r="E65" s="236">
        <v>10764</v>
      </c>
      <c r="F65">
        <v>21</v>
      </c>
    </row>
    <row r="66" spans="1:6" x14ac:dyDescent="0.3">
      <c r="A66" t="s">
        <v>333</v>
      </c>
      <c r="B66" t="s">
        <v>180</v>
      </c>
      <c r="C66">
        <v>628960.6</v>
      </c>
      <c r="D66">
        <v>437</v>
      </c>
      <c r="E66" s="236">
        <v>21127.96</v>
      </c>
      <c r="F66">
        <v>29</v>
      </c>
    </row>
    <row r="67" spans="1:6" x14ac:dyDescent="0.3">
      <c r="A67" t="s">
        <v>333</v>
      </c>
      <c r="B67" t="s">
        <v>189</v>
      </c>
      <c r="C67">
        <v>157245.70000000001</v>
      </c>
      <c r="D67">
        <v>147</v>
      </c>
      <c r="E67" s="236">
        <v>20853</v>
      </c>
      <c r="F67">
        <v>19</v>
      </c>
    </row>
    <row r="68" spans="1:6" x14ac:dyDescent="0.3">
      <c r="A68" t="s">
        <v>333</v>
      </c>
      <c r="B68" t="s">
        <v>183</v>
      </c>
      <c r="C68">
        <v>92330</v>
      </c>
      <c r="D68">
        <v>94</v>
      </c>
      <c r="E68" s="236">
        <v>3131</v>
      </c>
      <c r="F68">
        <v>8</v>
      </c>
    </row>
    <row r="69" spans="1:6" x14ac:dyDescent="0.3">
      <c r="A69" t="s">
        <v>333</v>
      </c>
      <c r="B69" t="s">
        <v>371</v>
      </c>
      <c r="C69">
        <v>1524</v>
      </c>
      <c r="D69">
        <v>1</v>
      </c>
    </row>
  </sheetData>
  <hyperlinks>
    <hyperlink ref="M1" location="'Innholdsside '!A1" display="Innhold" xr:uid="{7AA2CBBE-63CB-4804-B4BD-F7A3A0F59D1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275-9340-4CA3-8F06-3CD623C5007A}">
  <sheetPr codeName="Ark2"/>
  <dimension ref="A1:W29"/>
  <sheetViews>
    <sheetView workbookViewId="0">
      <selection activeCell="A29" sqref="A29"/>
    </sheetView>
  </sheetViews>
  <sheetFormatPr baseColWidth="10" defaultColWidth="9.109375" defaultRowHeight="11.25" customHeight="1" x14ac:dyDescent="0.25"/>
  <cols>
    <col min="1" max="1" width="9.6640625" style="20" customWidth="1"/>
    <col min="2" max="2" width="8.109375" style="20" customWidth="1"/>
    <col min="3" max="16384" width="9.109375" style="20"/>
  </cols>
  <sheetData>
    <row r="1" spans="1:23" ht="11.25" customHeight="1" x14ac:dyDescent="0.25">
      <c r="A1" s="19" t="s">
        <v>59</v>
      </c>
      <c r="B1" s="19" t="s">
        <v>9</v>
      </c>
    </row>
    <row r="4" spans="1:23" ht="21.75" customHeight="1" x14ac:dyDescent="0.25">
      <c r="B4" s="19"/>
    </row>
    <row r="5" spans="1:23" ht="21" x14ac:dyDescent="0.25">
      <c r="A5" s="21" t="s">
        <v>60</v>
      </c>
      <c r="B5" s="22" t="s">
        <v>61</v>
      </c>
      <c r="C5" s="22" t="s">
        <v>62</v>
      </c>
      <c r="D5" s="22" t="s">
        <v>63</v>
      </c>
    </row>
    <row r="6" spans="1:23" ht="15" customHeight="1" x14ac:dyDescent="0.25">
      <c r="A6" s="23">
        <v>2005</v>
      </c>
      <c r="B6" s="24">
        <v>14.282500000000004</v>
      </c>
      <c r="C6" s="24">
        <v>21.903502979248966</v>
      </c>
      <c r="D6" s="24">
        <v>1.832180142412887</v>
      </c>
      <c r="E6" s="25"/>
    </row>
    <row r="7" spans="1:23" ht="15" customHeight="1" x14ac:dyDescent="0.25">
      <c r="A7" s="23">
        <v>2006</v>
      </c>
      <c r="B7" s="24">
        <v>16.373699999999996</v>
      </c>
      <c r="C7" s="24">
        <v>23.600138105503248</v>
      </c>
      <c r="D7" s="24">
        <v>7.7459533658230217</v>
      </c>
    </row>
    <row r="8" spans="1:23" ht="15" customHeight="1" x14ac:dyDescent="0.25">
      <c r="A8" s="23">
        <v>2007</v>
      </c>
      <c r="B8" s="24">
        <v>18.091000000000001</v>
      </c>
      <c r="C8" s="24">
        <v>24.211103584754845</v>
      </c>
      <c r="D8" s="24">
        <v>2.5888216268917796</v>
      </c>
    </row>
    <row r="9" spans="1:23" ht="15" customHeight="1" x14ac:dyDescent="0.25">
      <c r="A9" s="23">
        <v>2008</v>
      </c>
      <c r="B9" s="24">
        <v>19.357200000000002</v>
      </c>
      <c r="C9" s="24">
        <v>24.76639897271086</v>
      </c>
      <c r="D9" s="24">
        <v>2.2935566981162836</v>
      </c>
      <c r="Q9" s="26" t="s">
        <v>64</v>
      </c>
    </row>
    <row r="10" spans="1:23" ht="15" customHeight="1" x14ac:dyDescent="0.25">
      <c r="A10" s="23">
        <v>2009</v>
      </c>
      <c r="B10" s="24">
        <v>21.204200000000004</v>
      </c>
      <c r="C10" s="24">
        <v>25.911677982563791</v>
      </c>
      <c r="D10" s="24">
        <v>4.6243259309311391</v>
      </c>
    </row>
    <row r="11" spans="1:23" ht="15" customHeight="1" x14ac:dyDescent="0.25">
      <c r="A11" s="23">
        <v>2010</v>
      </c>
      <c r="B11" s="24">
        <v>22.976099999999999</v>
      </c>
      <c r="C11" s="24">
        <v>27.049086655078806</v>
      </c>
      <c r="D11" s="24">
        <v>4.3895600789743749</v>
      </c>
    </row>
    <row r="12" spans="1:23" ht="15" customHeight="1" x14ac:dyDescent="0.25">
      <c r="A12" s="23">
        <v>2011</v>
      </c>
      <c r="B12" s="24">
        <v>23.551099999999998</v>
      </c>
      <c r="C12" s="24">
        <v>26.582950374524891</v>
      </c>
      <c r="D12" s="24">
        <v>-1.7232976717400206</v>
      </c>
    </row>
    <row r="13" spans="1:23" ht="15" customHeight="1" x14ac:dyDescent="0.25">
      <c r="A13" s="23">
        <v>2012</v>
      </c>
      <c r="B13" s="24">
        <v>24.488700000000005</v>
      </c>
      <c r="C13" s="24">
        <v>26.629337467492501</v>
      </c>
      <c r="D13" s="24">
        <v>0.17449941527958313</v>
      </c>
    </row>
    <row r="14" spans="1:23" ht="15" customHeight="1" x14ac:dyDescent="0.25">
      <c r="A14" s="23">
        <v>2013</v>
      </c>
      <c r="B14" s="24">
        <v>26.374627302999997</v>
      </c>
      <c r="C14" s="24">
        <v>27.76391079618552</v>
      </c>
      <c r="D14" s="24">
        <v>4.260614181926381</v>
      </c>
    </row>
    <row r="15" spans="1:23" ht="15" customHeight="1" x14ac:dyDescent="0.25">
      <c r="A15" s="23">
        <v>2014</v>
      </c>
      <c r="B15" s="24">
        <v>28.310639568121502</v>
      </c>
      <c r="C15" s="24">
        <v>29.075026836460779</v>
      </c>
      <c r="D15" s="24">
        <v>4.7223752082339754</v>
      </c>
    </row>
    <row r="16" spans="1:23" ht="15" customHeight="1" x14ac:dyDescent="0.25">
      <c r="A16" s="23">
        <v>2015</v>
      </c>
      <c r="B16" s="24">
        <v>30.769202241199885</v>
      </c>
      <c r="C16" s="24">
        <v>30.769202241199885</v>
      </c>
      <c r="D16" s="24">
        <v>5.826909169399519</v>
      </c>
      <c r="R16" s="27"/>
      <c r="T16" s="27"/>
      <c r="W16" s="27"/>
    </row>
    <row r="17" spans="1:23" ht="15" customHeight="1" x14ac:dyDescent="0.25">
      <c r="A17" s="23">
        <v>2016</v>
      </c>
      <c r="B17" s="24">
        <v>32.978720819901525</v>
      </c>
      <c r="C17" s="24">
        <v>32.268807064482893</v>
      </c>
      <c r="D17" s="24">
        <v>4.8737201943930941</v>
      </c>
      <c r="R17" s="27"/>
      <c r="T17" s="27"/>
      <c r="W17" s="27"/>
    </row>
    <row r="18" spans="1:23" ht="15" customHeight="1" x14ac:dyDescent="0.25">
      <c r="A18" s="23">
        <v>2017</v>
      </c>
      <c r="B18" s="24">
        <v>35.848258289894652</v>
      </c>
      <c r="C18" s="24">
        <v>34.422545308314866</v>
      </c>
      <c r="D18" s="24">
        <v>6.6743658652399063</v>
      </c>
      <c r="E18" s="27"/>
      <c r="R18" s="27"/>
      <c r="T18" s="27"/>
      <c r="W18" s="27"/>
    </row>
    <row r="19" spans="1:23" ht="15" customHeight="1" x14ac:dyDescent="0.25">
      <c r="A19" s="23">
        <v>2018</v>
      </c>
      <c r="B19" s="24">
        <v>36.61193989692903</v>
      </c>
      <c r="C19" s="24">
        <v>34.131897773482955</v>
      </c>
      <c r="D19" s="24">
        <v>-0.84435224713527157</v>
      </c>
      <c r="E19" s="27"/>
      <c r="R19" s="27"/>
      <c r="T19" s="27"/>
      <c r="W19" s="27"/>
    </row>
    <row r="20" spans="1:23" ht="15" customHeight="1" x14ac:dyDescent="0.25">
      <c r="A20" s="23">
        <v>2019</v>
      </c>
      <c r="B20" s="24">
        <v>38.180146631499319</v>
      </c>
      <c r="C20" s="24">
        <v>34.590744756911384</v>
      </c>
      <c r="D20" s="24">
        <v>1.3443348110133924</v>
      </c>
      <c r="E20" s="27"/>
      <c r="R20" s="27"/>
      <c r="T20" s="27"/>
      <c r="W20" s="27"/>
    </row>
    <row r="21" spans="1:23" ht="15" customHeight="1" x14ac:dyDescent="0.25">
      <c r="A21" s="23">
        <v>2020</v>
      </c>
      <c r="B21" s="24">
        <v>39.1944844319083</v>
      </c>
      <c r="C21" s="24">
        <v>34.963857655582778</v>
      </c>
      <c r="D21" s="24">
        <v>1.0786495095536752</v>
      </c>
      <c r="E21" s="27"/>
      <c r="R21" s="27"/>
      <c r="T21" s="27"/>
      <c r="W21" s="27"/>
    </row>
    <row r="22" spans="1:23" ht="15" customHeight="1" x14ac:dyDescent="0.25">
      <c r="A22" s="23">
        <v>2021</v>
      </c>
      <c r="B22" s="24">
        <v>40.766615205758754</v>
      </c>
      <c r="C22" s="24">
        <v>34.937050733297994</v>
      </c>
      <c r="D22" s="24">
        <v>-7.6670379306686964E-2</v>
      </c>
      <c r="E22" s="27"/>
      <c r="R22" s="27"/>
      <c r="T22" s="27"/>
      <c r="W22" s="27"/>
    </row>
    <row r="23" spans="1:23" ht="15" customHeight="1" x14ac:dyDescent="0.25">
      <c r="A23" s="23">
        <v>2022</v>
      </c>
      <c r="B23" s="24">
        <v>42.430247998161775</v>
      </c>
      <c r="C23" s="24">
        <v>34.190369055730677</v>
      </c>
      <c r="D23" s="24">
        <v>-2.1372201198874063</v>
      </c>
      <c r="E23" s="27"/>
      <c r="R23" s="27"/>
      <c r="T23" s="27"/>
      <c r="W23" s="27"/>
    </row>
    <row r="24" spans="1:23" ht="15" customHeight="1" x14ac:dyDescent="0.25">
      <c r="A24" s="23">
        <v>2023</v>
      </c>
      <c r="B24" s="24">
        <v>43.981012394399663</v>
      </c>
      <c r="C24" s="24">
        <v>33.656199197871146</v>
      </c>
      <c r="D24" s="24">
        <v>-1.5623401344069365</v>
      </c>
      <c r="E24" s="27"/>
      <c r="R24" s="27"/>
      <c r="T24" s="27"/>
      <c r="W24" s="27"/>
    </row>
    <row r="26" spans="1:23" ht="11.25" customHeight="1" x14ac:dyDescent="0.25">
      <c r="B26" s="27"/>
      <c r="C26" s="27"/>
    </row>
    <row r="29" spans="1:23" ht="11.25" customHeight="1" x14ac:dyDescent="0.3">
      <c r="A29" s="7" t="s">
        <v>2</v>
      </c>
    </row>
  </sheetData>
  <hyperlinks>
    <hyperlink ref="A29" location="'Innholdsside '!A1" display="Innhold" xr:uid="{54840520-AB37-4416-AAD8-ADBAFAB801E4}"/>
  </hyperlink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9A7-3519-4123-9F85-FEA77F3BFA4F}">
  <sheetPr codeName="Ark16"/>
  <dimension ref="A1:F33"/>
  <sheetViews>
    <sheetView workbookViewId="0">
      <selection activeCell="A33" sqref="A33"/>
    </sheetView>
  </sheetViews>
  <sheetFormatPr baseColWidth="10" defaultColWidth="11.44140625" defaultRowHeight="13.2" x14ac:dyDescent="0.25"/>
  <cols>
    <col min="1" max="1" width="63.5546875" style="92" customWidth="1"/>
    <col min="2" max="2" width="15.6640625" style="94" customWidth="1"/>
    <col min="3" max="3" width="10.33203125" style="92" customWidth="1"/>
    <col min="4" max="4" width="11.5546875" style="92" customWidth="1"/>
    <col min="5" max="5" width="11.6640625" style="92" customWidth="1"/>
    <col min="6" max="6" width="13" style="92" customWidth="1"/>
    <col min="7" max="16384" width="11.44140625" style="92"/>
  </cols>
  <sheetData>
    <row r="1" spans="1:6" s="144" customFormat="1" ht="13.8" x14ac:dyDescent="0.25">
      <c r="A1" s="144" t="s">
        <v>441</v>
      </c>
      <c r="B1" s="48" t="s">
        <v>46</v>
      </c>
    </row>
    <row r="4" spans="1:6" s="52" customFormat="1" ht="15.6" x14ac:dyDescent="0.2">
      <c r="B4" s="49"/>
      <c r="C4" s="50"/>
      <c r="D4" s="51"/>
    </row>
    <row r="5" spans="1:6" s="52" customFormat="1" x14ac:dyDescent="0.2">
      <c r="A5" s="53" t="s">
        <v>442</v>
      </c>
      <c r="B5" s="54"/>
      <c r="C5" s="55"/>
      <c r="D5" s="55"/>
    </row>
    <row r="6" spans="1:6" s="52" customFormat="1" ht="66" x14ac:dyDescent="0.25">
      <c r="A6" s="56" t="s">
        <v>443</v>
      </c>
      <c r="B6" s="57" t="s">
        <v>444</v>
      </c>
      <c r="C6" s="57" t="s">
        <v>445</v>
      </c>
      <c r="D6" s="58" t="s">
        <v>446</v>
      </c>
      <c r="E6" s="57" t="s">
        <v>447</v>
      </c>
      <c r="F6" s="59" t="s">
        <v>448</v>
      </c>
    </row>
    <row r="7" spans="1:6" s="52" customFormat="1" x14ac:dyDescent="0.25">
      <c r="A7" s="60" t="s">
        <v>449</v>
      </c>
      <c r="B7" s="61">
        <v>77.824602719985705</v>
      </c>
      <c r="C7" s="62">
        <v>2.4152288803542199E-2</v>
      </c>
      <c r="D7" s="63">
        <v>123</v>
      </c>
      <c r="E7" s="64">
        <v>0.174220963172805</v>
      </c>
      <c r="F7" s="65">
        <v>3.0817624454441601</v>
      </c>
    </row>
    <row r="8" spans="1:6" s="52" customFormat="1" x14ac:dyDescent="0.25">
      <c r="A8" s="66" t="s">
        <v>450</v>
      </c>
      <c r="B8" s="67">
        <v>39.928637899996303</v>
      </c>
      <c r="C8" s="68">
        <v>2.09688753842131E-2</v>
      </c>
      <c r="D8" s="69">
        <v>26</v>
      </c>
      <c r="E8" s="70">
        <v>0.125</v>
      </c>
      <c r="F8" s="71">
        <v>-0.54949809622706902</v>
      </c>
    </row>
    <row r="9" spans="1:6" s="52" customFormat="1" x14ac:dyDescent="0.25">
      <c r="A9" s="66" t="s">
        <v>451</v>
      </c>
      <c r="B9" s="67">
        <v>15.9661261599996</v>
      </c>
      <c r="C9" s="68">
        <v>1.96445877884628E-2</v>
      </c>
      <c r="D9" s="69">
        <v>68</v>
      </c>
      <c r="E9" s="70">
        <v>0.149450549450549</v>
      </c>
      <c r="F9" s="71">
        <v>2.13634567828969E-2</v>
      </c>
    </row>
    <row r="10" spans="1:6" s="52" customFormat="1" x14ac:dyDescent="0.25">
      <c r="A10" s="66" t="s">
        <v>452</v>
      </c>
      <c r="B10" s="67">
        <v>21.929838659989802</v>
      </c>
      <c r="C10" s="68">
        <v>4.3398770230235403E-2</v>
      </c>
      <c r="D10" s="69">
        <v>29</v>
      </c>
      <c r="E10" s="70">
        <v>0.67441860465116299</v>
      </c>
      <c r="F10" s="71">
        <v>13.8704318936877</v>
      </c>
    </row>
    <row r="11" spans="1:6" s="52" customFormat="1" x14ac:dyDescent="0.25">
      <c r="A11" s="60" t="s">
        <v>453</v>
      </c>
      <c r="B11" s="61">
        <v>388.98094311990701</v>
      </c>
      <c r="C11" s="62">
        <v>3.83532110144814E-2</v>
      </c>
      <c r="D11" s="72">
        <v>334</v>
      </c>
      <c r="E11" s="64">
        <v>0.28233305156382099</v>
      </c>
      <c r="F11" s="65">
        <v>7.0036536025007399</v>
      </c>
    </row>
    <row r="12" spans="1:6" s="52" customFormat="1" x14ac:dyDescent="0.25">
      <c r="A12" s="66" t="s">
        <v>454</v>
      </c>
      <c r="B12" s="67">
        <v>76.996359629985406</v>
      </c>
      <c r="C12" s="68">
        <v>5.08445197845473E-2</v>
      </c>
      <c r="D12" s="73">
        <v>39</v>
      </c>
      <c r="E12" s="70">
        <v>0.28888888888888897</v>
      </c>
      <c r="F12" s="71">
        <v>11.0671067106711</v>
      </c>
    </row>
    <row r="13" spans="1:6" s="52" customFormat="1" x14ac:dyDescent="0.25">
      <c r="A13" s="66" t="s">
        <v>455</v>
      </c>
      <c r="B13" s="67">
        <v>10.2273524299966</v>
      </c>
      <c r="C13" s="68">
        <v>2.5370053636944698E-2</v>
      </c>
      <c r="D13" s="73">
        <v>23</v>
      </c>
      <c r="E13" s="70">
        <v>0.16312056737588701</v>
      </c>
      <c r="F13" s="71">
        <v>3.4235741050475199</v>
      </c>
    </row>
    <row r="14" spans="1:6" s="52" customFormat="1" x14ac:dyDescent="0.25">
      <c r="A14" s="66" t="s">
        <v>456</v>
      </c>
      <c r="B14" s="67">
        <v>2.8306874999983198</v>
      </c>
      <c r="C14" s="68">
        <v>1.32806048875649E-2</v>
      </c>
      <c r="D14" s="73">
        <v>7</v>
      </c>
      <c r="E14" s="70">
        <v>0.21875</v>
      </c>
      <c r="F14" s="71">
        <v>5.5810702875399398</v>
      </c>
    </row>
    <row r="15" spans="1:6" s="52" customFormat="1" x14ac:dyDescent="0.25">
      <c r="A15" s="66" t="s">
        <v>457</v>
      </c>
      <c r="B15" s="67">
        <v>70.013194349983294</v>
      </c>
      <c r="C15" s="68">
        <v>2.48715326384636E-2</v>
      </c>
      <c r="D15" s="73">
        <v>69</v>
      </c>
      <c r="E15" s="70">
        <v>0.26335877862595403</v>
      </c>
      <c r="F15" s="71">
        <v>4.2148036705153098</v>
      </c>
    </row>
    <row r="16" spans="1:6" s="52" customFormat="1" x14ac:dyDescent="0.25">
      <c r="A16" s="66" t="s">
        <v>458</v>
      </c>
      <c r="B16" s="67">
        <v>160.94060317996701</v>
      </c>
      <c r="C16" s="68">
        <v>4.6041887014319001E-2</v>
      </c>
      <c r="D16" s="73">
        <v>118</v>
      </c>
      <c r="E16" s="70">
        <v>0.34705882352941197</v>
      </c>
      <c r="F16" s="71">
        <v>9.4357743097238895</v>
      </c>
    </row>
    <row r="17" spans="1:6" s="52" customFormat="1" x14ac:dyDescent="0.25">
      <c r="A17" s="66" t="s">
        <v>459</v>
      </c>
      <c r="B17" s="67">
        <v>67.972746029976406</v>
      </c>
      <c r="C17" s="68">
        <v>3.9962102103975397E-2</v>
      </c>
      <c r="D17" s="73">
        <v>78</v>
      </c>
      <c r="E17" s="70">
        <v>0.28571428571428598</v>
      </c>
      <c r="F17" s="71">
        <v>2.6390781811423598</v>
      </c>
    </row>
    <row r="18" spans="1:6" s="52" customFormat="1" x14ac:dyDescent="0.25">
      <c r="A18" s="60" t="s">
        <v>460</v>
      </c>
      <c r="B18" s="61">
        <v>14.194668249997401</v>
      </c>
      <c r="C18" s="62">
        <v>2.3444285362966E-2</v>
      </c>
      <c r="D18" s="72">
        <v>16</v>
      </c>
      <c r="E18" s="64">
        <v>0.102564102564103</v>
      </c>
      <c r="F18" s="65">
        <v>-2.18828790257364E-2</v>
      </c>
    </row>
    <row r="19" spans="1:6" s="52" customFormat="1" x14ac:dyDescent="0.25">
      <c r="A19" s="74" t="s">
        <v>461</v>
      </c>
      <c r="B19" s="67">
        <v>8.1051682499979503</v>
      </c>
      <c r="C19" s="68">
        <v>1.63238795511087E-2</v>
      </c>
      <c r="D19" s="73">
        <v>9</v>
      </c>
      <c r="E19" s="70">
        <v>7.69230769230769E-2</v>
      </c>
      <c r="F19" s="71">
        <v>-0.95430884904569002</v>
      </c>
    </row>
    <row r="20" spans="1:6" s="52" customFormat="1" x14ac:dyDescent="0.25">
      <c r="A20" s="66" t="s">
        <v>462</v>
      </c>
      <c r="B20" s="67">
        <v>6.0894999999994903</v>
      </c>
      <c r="C20" s="68">
        <v>5.9152170003617902E-2</v>
      </c>
      <c r="D20" s="73">
        <v>7</v>
      </c>
      <c r="E20" s="70">
        <v>0.17948717948717899</v>
      </c>
      <c r="F20" s="71">
        <v>1.6943009875872099</v>
      </c>
    </row>
    <row r="21" spans="1:6" s="52" customFormat="1" x14ac:dyDescent="0.25">
      <c r="A21" s="66" t="s">
        <v>463</v>
      </c>
      <c r="B21" s="67"/>
      <c r="C21" s="68"/>
      <c r="D21" s="73"/>
      <c r="E21" s="70"/>
      <c r="F21" s="71"/>
    </row>
    <row r="22" spans="1:6" s="52" customFormat="1" x14ac:dyDescent="0.25">
      <c r="A22" s="60" t="s">
        <v>464</v>
      </c>
      <c r="B22" s="75">
        <v>6.4936699999962002</v>
      </c>
      <c r="C22" s="62">
        <v>1.0876934244916999E-2</v>
      </c>
      <c r="D22" s="72">
        <v>24</v>
      </c>
      <c r="E22" s="64">
        <v>0.38709677419354799</v>
      </c>
      <c r="F22" s="65">
        <v>9.6534738138405203</v>
      </c>
    </row>
    <row r="23" spans="1:6" s="52" customFormat="1" x14ac:dyDescent="0.25">
      <c r="A23" s="76" t="s">
        <v>465</v>
      </c>
      <c r="B23" s="77">
        <v>3.3477729999980399</v>
      </c>
      <c r="C23" s="78">
        <v>6.9328940429781204E-3</v>
      </c>
      <c r="D23" s="79">
        <v>12</v>
      </c>
      <c r="E23" s="80">
        <v>0.28571428571428598</v>
      </c>
      <c r="F23" s="81">
        <v>0.39532794249775299</v>
      </c>
    </row>
    <row r="24" spans="1:6" s="52" customFormat="1" x14ac:dyDescent="0.25">
      <c r="A24" s="66" t="s">
        <v>466</v>
      </c>
      <c r="B24" s="67">
        <v>3.1458969999981599</v>
      </c>
      <c r="C24" s="68">
        <v>2.7564052327777099E-2</v>
      </c>
      <c r="D24" s="73">
        <v>12</v>
      </c>
      <c r="E24" s="70">
        <v>0.6</v>
      </c>
      <c r="F24" s="82">
        <v>26.2162162162162</v>
      </c>
    </row>
    <row r="25" spans="1:6" s="52" customFormat="1" ht="13.8" thickBot="1" x14ac:dyDescent="0.3">
      <c r="A25" s="83" t="s">
        <v>467</v>
      </c>
      <c r="B25" s="84">
        <v>487.49388408988602</v>
      </c>
      <c r="C25" s="85">
        <v>3.3466111336681099E-2</v>
      </c>
      <c r="D25" s="86">
        <v>497</v>
      </c>
      <c r="E25" s="87">
        <v>0.235880398671096</v>
      </c>
      <c r="F25" s="88">
        <v>7.4212438750715801</v>
      </c>
    </row>
    <row r="26" spans="1:6" s="52" customFormat="1" ht="11.4" x14ac:dyDescent="0.2">
      <c r="B26" s="89"/>
      <c r="C26" s="90"/>
      <c r="D26" s="90"/>
    </row>
    <row r="27" spans="1:6" s="52" customFormat="1" ht="11.4" x14ac:dyDescent="0.2">
      <c r="A27" s="90" t="s">
        <v>468</v>
      </c>
      <c r="B27" s="89"/>
      <c r="C27" s="90"/>
      <c r="D27" s="90"/>
    </row>
    <row r="28" spans="1:6" s="52" customFormat="1" ht="11.4" x14ac:dyDescent="0.2">
      <c r="A28" s="90" t="s">
        <v>469</v>
      </c>
      <c r="B28" s="91"/>
    </row>
    <row r="31" spans="1:6" x14ac:dyDescent="0.25">
      <c r="B31" s="93"/>
    </row>
    <row r="33" spans="1:1" ht="14.4" x14ac:dyDescent="0.3">
      <c r="A33" s="7" t="s">
        <v>2</v>
      </c>
    </row>
  </sheetData>
  <hyperlinks>
    <hyperlink ref="A33" location="'Innholdsside '!A1" display="Innhold" xr:uid="{29FCAA53-35F5-43A3-AC9E-5A9ECDE5E586}"/>
  </hyperlink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5128-437B-4DE4-ADBF-BB704DEB28A4}">
  <sheetPr codeName="Ark17"/>
  <dimension ref="A1:J20"/>
  <sheetViews>
    <sheetView workbookViewId="0">
      <selection activeCell="A20" sqref="A20"/>
    </sheetView>
  </sheetViews>
  <sheetFormatPr baseColWidth="10" defaultColWidth="11.44140625" defaultRowHeight="13.2" x14ac:dyDescent="0.25"/>
  <cols>
    <col min="1" max="1" width="16.33203125" style="95" customWidth="1"/>
    <col min="2" max="2" width="9.6640625" style="95" customWidth="1"/>
    <col min="3" max="3" width="6.5546875" style="95" bestFit="1" customWidth="1"/>
    <col min="4" max="4" width="7.88671875" style="95" customWidth="1"/>
    <col min="5" max="16384" width="11.44140625" style="95"/>
  </cols>
  <sheetData>
    <row r="1" spans="1:10" x14ac:dyDescent="0.25">
      <c r="A1" s="145" t="s">
        <v>470</v>
      </c>
      <c r="B1" s="145" t="s">
        <v>48</v>
      </c>
    </row>
    <row r="4" spans="1:10" x14ac:dyDescent="0.25">
      <c r="A4" s="95" t="s">
        <v>471</v>
      </c>
    </row>
    <row r="5" spans="1:10" x14ac:dyDescent="0.25">
      <c r="A5" s="173" t="s">
        <v>472</v>
      </c>
    </row>
    <row r="6" spans="1:10" ht="14.4" x14ac:dyDescent="0.3">
      <c r="E6" s="1"/>
    </row>
    <row r="7" spans="1:10" x14ac:dyDescent="0.25">
      <c r="A7" s="97" t="s">
        <v>473</v>
      </c>
    </row>
    <row r="8" spans="1:10" x14ac:dyDescent="0.25">
      <c r="A8" s="98" t="s">
        <v>105</v>
      </c>
      <c r="B8" s="99">
        <v>121.836596589972</v>
      </c>
      <c r="C8" s="100">
        <f t="shared" ref="C8:C15" si="0">B8/B$15</f>
        <v>0.25002667908337289</v>
      </c>
      <c r="J8" s="101"/>
    </row>
    <row r="9" spans="1:10" x14ac:dyDescent="0.25">
      <c r="A9" s="98" t="s">
        <v>104</v>
      </c>
      <c r="B9" s="99">
        <v>171.30639273995999</v>
      </c>
      <c r="C9" s="100">
        <f t="shared" si="0"/>
        <v>0.35154600244348516</v>
      </c>
    </row>
    <row r="10" spans="1:10" x14ac:dyDescent="0.25">
      <c r="A10" s="98" t="s">
        <v>138</v>
      </c>
      <c r="B10" s="99">
        <v>102.967514879974</v>
      </c>
      <c r="C10" s="100">
        <f t="shared" si="0"/>
        <v>0.21130453836911137</v>
      </c>
      <c r="D10" s="101"/>
    </row>
    <row r="11" spans="1:10" x14ac:dyDescent="0.25">
      <c r="A11" s="98" t="s">
        <v>103</v>
      </c>
      <c r="B11" s="99">
        <v>12.343032229995501</v>
      </c>
      <c r="C11" s="100">
        <f t="shared" si="0"/>
        <v>2.5329723947154478E-2</v>
      </c>
      <c r="D11" s="101"/>
    </row>
    <row r="12" spans="1:10" x14ac:dyDescent="0.25">
      <c r="A12" s="98" t="s">
        <v>139</v>
      </c>
      <c r="B12" s="99">
        <v>12.9769811199921</v>
      </c>
      <c r="C12" s="100">
        <f t="shared" si="0"/>
        <v>2.6630680639238291E-2</v>
      </c>
      <c r="D12" s="101"/>
    </row>
    <row r="13" spans="1:10" x14ac:dyDescent="0.25">
      <c r="A13" s="98" t="s">
        <v>106</v>
      </c>
      <c r="B13" s="99">
        <v>23.807785279996398</v>
      </c>
      <c r="C13" s="100">
        <f t="shared" si="0"/>
        <v>4.885708938440133E-2</v>
      </c>
      <c r="D13" s="101"/>
    </row>
    <row r="14" spans="1:10" x14ac:dyDescent="0.25">
      <c r="A14" s="98" t="s">
        <v>140</v>
      </c>
      <c r="B14" s="99">
        <v>42.0560812499969</v>
      </c>
      <c r="C14" s="100">
        <f t="shared" si="0"/>
        <v>8.6305286133236417E-2</v>
      </c>
    </row>
    <row r="15" spans="1:10" x14ac:dyDescent="0.25">
      <c r="A15" s="97" t="s">
        <v>78</v>
      </c>
      <c r="B15" s="102">
        <f>SUM(B8:B14)</f>
        <v>487.29438408988693</v>
      </c>
      <c r="C15" s="103">
        <f t="shared" si="0"/>
        <v>1</v>
      </c>
    </row>
    <row r="16" spans="1:10" x14ac:dyDescent="0.25">
      <c r="A16" s="101" t="s">
        <v>371</v>
      </c>
      <c r="B16" s="104">
        <v>0.2</v>
      </c>
      <c r="C16" s="105"/>
    </row>
    <row r="20" spans="1:1" ht="14.4" x14ac:dyDescent="0.3">
      <c r="A20" s="174" t="s">
        <v>2</v>
      </c>
    </row>
  </sheetData>
  <hyperlinks>
    <hyperlink ref="A20" location="'Innholdsside '!A1" display="Innhold" xr:uid="{D55F7C49-8A6A-4DFB-86FF-77ACFD3E8B47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685C-D95F-4349-B862-C4E4F95040CE}">
  <sheetPr codeName="Ark18"/>
  <dimension ref="A1:E22"/>
  <sheetViews>
    <sheetView workbookViewId="0">
      <selection activeCell="A22" sqref="A22"/>
    </sheetView>
  </sheetViews>
  <sheetFormatPr baseColWidth="10" defaultColWidth="11.44140625" defaultRowHeight="13.2" x14ac:dyDescent="0.25"/>
  <cols>
    <col min="1" max="1" width="16.33203125" style="95" customWidth="1"/>
    <col min="2" max="2" width="9.6640625" style="95" customWidth="1"/>
    <col min="3" max="3" width="6.5546875" style="95" bestFit="1" customWidth="1"/>
    <col min="4" max="4" width="7.88671875" style="95" customWidth="1"/>
    <col min="5" max="16384" width="11.44140625" style="95"/>
  </cols>
  <sheetData>
    <row r="1" spans="1:5" x14ac:dyDescent="0.25">
      <c r="A1" s="145" t="s">
        <v>474</v>
      </c>
      <c r="B1" s="145" t="s">
        <v>50</v>
      </c>
    </row>
    <row r="3" spans="1:5" x14ac:dyDescent="0.25">
      <c r="A3" s="95" t="s">
        <v>471</v>
      </c>
    </row>
    <row r="4" spans="1:5" x14ac:dyDescent="0.25">
      <c r="A4" s="96" t="s">
        <v>472</v>
      </c>
    </row>
    <row r="6" spans="1:5" ht="14.4" x14ac:dyDescent="0.3">
      <c r="E6" s="5"/>
    </row>
    <row r="8" spans="1:5" x14ac:dyDescent="0.25">
      <c r="A8" s="97" t="s">
        <v>475</v>
      </c>
    </row>
    <row r="9" spans="1:5" x14ac:dyDescent="0.25">
      <c r="A9" s="98" t="s">
        <v>105</v>
      </c>
      <c r="B9" s="106">
        <v>238</v>
      </c>
      <c r="C9" s="100">
        <f>B9/B$16</f>
        <v>0.30126582278481012</v>
      </c>
    </row>
    <row r="10" spans="1:5" x14ac:dyDescent="0.25">
      <c r="A10" s="98" t="s">
        <v>104</v>
      </c>
      <c r="B10" s="106">
        <v>261</v>
      </c>
      <c r="C10" s="100">
        <f t="shared" ref="C10:C16" si="0">B10/B$16</f>
        <v>0.33037974683544302</v>
      </c>
    </row>
    <row r="11" spans="1:5" x14ac:dyDescent="0.25">
      <c r="A11" s="98" t="s">
        <v>138</v>
      </c>
      <c r="B11" s="106">
        <v>182</v>
      </c>
      <c r="C11" s="100">
        <f t="shared" si="0"/>
        <v>0.23037974683544304</v>
      </c>
    </row>
    <row r="12" spans="1:5" x14ac:dyDescent="0.25">
      <c r="A12" s="98" t="s">
        <v>103</v>
      </c>
      <c r="B12" s="106">
        <v>21</v>
      </c>
      <c r="C12" s="100">
        <f t="shared" si="0"/>
        <v>2.6582278481012658E-2</v>
      </c>
    </row>
    <row r="13" spans="1:5" x14ac:dyDescent="0.25">
      <c r="A13" s="98" t="s">
        <v>139</v>
      </c>
      <c r="B13" s="106">
        <v>45</v>
      </c>
      <c r="C13" s="100">
        <f t="shared" si="0"/>
        <v>5.6962025316455694E-2</v>
      </c>
    </row>
    <row r="14" spans="1:5" x14ac:dyDescent="0.25">
      <c r="A14" s="98" t="s">
        <v>106</v>
      </c>
      <c r="B14" s="106">
        <v>16</v>
      </c>
      <c r="C14" s="100">
        <f t="shared" si="0"/>
        <v>2.0253164556962026E-2</v>
      </c>
    </row>
    <row r="15" spans="1:5" x14ac:dyDescent="0.25">
      <c r="A15" s="98" t="s">
        <v>140</v>
      </c>
      <c r="B15" s="106">
        <v>27</v>
      </c>
      <c r="C15" s="100">
        <f t="shared" si="0"/>
        <v>3.4177215189873419E-2</v>
      </c>
    </row>
    <row r="16" spans="1:5" x14ac:dyDescent="0.25">
      <c r="A16" s="107" t="s">
        <v>78</v>
      </c>
      <c r="B16" s="108">
        <v>790</v>
      </c>
      <c r="C16" s="103">
        <f t="shared" si="0"/>
        <v>1</v>
      </c>
    </row>
    <row r="22" spans="1:1" ht="14.4" x14ac:dyDescent="0.3">
      <c r="A22" s="7" t="s">
        <v>2</v>
      </c>
    </row>
  </sheetData>
  <hyperlinks>
    <hyperlink ref="A22" location="'Innholdsside '!A1" display="Innhold" xr:uid="{B39AD932-77B2-44CE-ABE3-1D13697880B1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E682-F0E3-498B-A2A5-E101A6F09360}">
  <sheetPr codeName="Ark19"/>
  <dimension ref="A1:J36"/>
  <sheetViews>
    <sheetView workbookViewId="0">
      <selection activeCell="A36" sqref="A36"/>
    </sheetView>
  </sheetViews>
  <sheetFormatPr baseColWidth="10" defaultColWidth="11.44140625" defaultRowHeight="13.2" x14ac:dyDescent="0.25"/>
  <cols>
    <col min="1" max="1" width="59" style="110" customWidth="1"/>
    <col min="2" max="2" width="7.88671875" style="110" customWidth="1"/>
    <col min="3" max="3" width="8.88671875" style="110" bestFit="1" customWidth="1"/>
    <col min="4" max="4" width="9.5546875" style="110" bestFit="1" customWidth="1"/>
    <col min="5" max="5" width="15.109375" style="110" customWidth="1"/>
    <col min="6" max="6" width="7.88671875" style="110" bestFit="1" customWidth="1"/>
    <col min="7" max="7" width="14.44140625" style="110" bestFit="1" customWidth="1"/>
    <col min="8" max="8" width="6.33203125" style="110" bestFit="1" customWidth="1"/>
    <col min="9" max="9" width="4.6640625" style="110" customWidth="1"/>
    <col min="10" max="16384" width="11.44140625" style="110"/>
  </cols>
  <sheetData>
    <row r="1" spans="1:10" x14ac:dyDescent="0.25">
      <c r="A1" s="153" t="s">
        <v>476</v>
      </c>
      <c r="B1" s="153" t="s">
        <v>52</v>
      </c>
    </row>
    <row r="3" spans="1:10" s="109" customFormat="1" ht="11.4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 s="109" customFormat="1" ht="13.8" x14ac:dyDescent="0.2">
      <c r="A4" s="147"/>
      <c r="B4" s="147"/>
      <c r="C4" s="147"/>
      <c r="D4" s="147"/>
      <c r="E4" s="147"/>
      <c r="F4" s="147"/>
      <c r="G4" s="146"/>
      <c r="H4" s="146"/>
      <c r="I4" s="146"/>
      <c r="J4" s="146"/>
    </row>
    <row r="5" spans="1:10" s="109" customFormat="1" x14ac:dyDescent="0.2">
      <c r="A5" s="148"/>
      <c r="B5" s="149"/>
      <c r="C5" s="149"/>
      <c r="D5" s="149"/>
      <c r="E5" s="149"/>
      <c r="F5" s="149"/>
      <c r="G5" s="146"/>
      <c r="H5" s="146"/>
      <c r="I5" s="146"/>
      <c r="J5" s="146"/>
    </row>
    <row r="6" spans="1:10" s="109" customFormat="1" ht="11.4" x14ac:dyDescent="0.2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 s="109" customFormat="1" ht="24" x14ac:dyDescent="0.25">
      <c r="A7" s="170" t="s">
        <v>477</v>
      </c>
      <c r="B7" s="171" t="s">
        <v>478</v>
      </c>
      <c r="C7" s="171" t="s">
        <v>479</v>
      </c>
      <c r="D7" s="171" t="s">
        <v>138</v>
      </c>
      <c r="E7" s="159" t="s">
        <v>480</v>
      </c>
      <c r="F7" s="159" t="s">
        <v>139</v>
      </c>
      <c r="G7" s="159" t="s">
        <v>106</v>
      </c>
      <c r="H7" s="159" t="s">
        <v>140</v>
      </c>
      <c r="I7" s="164"/>
      <c r="J7" s="146"/>
    </row>
    <row r="8" spans="1:10" s="109" customFormat="1" ht="11.4" x14ac:dyDescent="0.2">
      <c r="A8" s="172" t="s">
        <v>481</v>
      </c>
      <c r="B8" s="166">
        <v>102</v>
      </c>
      <c r="C8" s="166">
        <v>33</v>
      </c>
      <c r="D8" s="166">
        <v>20</v>
      </c>
      <c r="E8" s="166">
        <v>6</v>
      </c>
      <c r="F8" s="166">
        <v>5</v>
      </c>
      <c r="G8" s="166"/>
      <c r="H8" s="166">
        <v>8</v>
      </c>
      <c r="I8" s="164"/>
      <c r="J8" s="146"/>
    </row>
    <row r="9" spans="1:10" s="109" customFormat="1" ht="11.4" x14ac:dyDescent="0.2">
      <c r="A9" s="165" t="s">
        <v>453</v>
      </c>
      <c r="B9" s="166">
        <v>114</v>
      </c>
      <c r="C9" s="166">
        <v>219</v>
      </c>
      <c r="D9" s="166">
        <v>156</v>
      </c>
      <c r="E9" s="166">
        <v>14</v>
      </c>
      <c r="F9" s="166">
        <v>38</v>
      </c>
      <c r="G9" s="166">
        <v>12</v>
      </c>
      <c r="H9" s="166">
        <v>16</v>
      </c>
      <c r="I9" s="164"/>
      <c r="J9" s="146"/>
    </row>
    <row r="10" spans="1:10" s="109" customFormat="1" ht="11.4" x14ac:dyDescent="0.2">
      <c r="A10" s="172" t="s">
        <v>482</v>
      </c>
      <c r="B10" s="166">
        <v>6</v>
      </c>
      <c r="C10" s="166">
        <v>3</v>
      </c>
      <c r="D10" s="166">
        <v>5</v>
      </c>
      <c r="E10" s="166"/>
      <c r="F10" s="166">
        <v>1</v>
      </c>
      <c r="G10" s="166">
        <v>1</v>
      </c>
      <c r="H10" s="166">
        <v>1</v>
      </c>
      <c r="I10" s="164"/>
      <c r="J10" s="146"/>
    </row>
    <row r="11" spans="1:10" s="109" customFormat="1" ht="11.4" x14ac:dyDescent="0.2">
      <c r="A11" s="165" t="s">
        <v>483</v>
      </c>
      <c r="B11" s="166">
        <v>16</v>
      </c>
      <c r="C11" s="166">
        <v>6</v>
      </c>
      <c r="D11" s="166">
        <v>1</v>
      </c>
      <c r="E11" s="166">
        <v>1</v>
      </c>
      <c r="F11" s="166">
        <v>1</v>
      </c>
      <c r="G11" s="166">
        <v>3</v>
      </c>
      <c r="H11" s="166">
        <v>2</v>
      </c>
      <c r="I11" s="164"/>
      <c r="J11" s="146"/>
    </row>
    <row r="12" spans="1:10" s="109" customFormat="1" ht="11.4" x14ac:dyDescent="0.2">
      <c r="A12" s="165"/>
      <c r="B12" s="166"/>
      <c r="C12" s="166"/>
      <c r="D12" s="166"/>
      <c r="E12" s="166"/>
      <c r="F12" s="166"/>
      <c r="G12" s="166"/>
      <c r="H12" s="166"/>
      <c r="I12" s="164"/>
      <c r="J12" s="146"/>
    </row>
    <row r="13" spans="1:10" s="109" customFormat="1" ht="11.4" x14ac:dyDescent="0.2">
      <c r="A13" s="165"/>
      <c r="B13" s="166"/>
      <c r="C13" s="166"/>
      <c r="D13" s="166"/>
      <c r="E13" s="166"/>
      <c r="F13" s="166"/>
      <c r="G13" s="166"/>
      <c r="H13" s="166"/>
      <c r="I13" s="164"/>
      <c r="J13" s="146"/>
    </row>
    <row r="14" spans="1:10" s="109" customFormat="1" ht="11.4" x14ac:dyDescent="0.2">
      <c r="A14" s="165" t="s">
        <v>484</v>
      </c>
      <c r="B14" s="166"/>
      <c r="C14" s="166"/>
      <c r="D14" s="166"/>
      <c r="E14" s="166"/>
      <c r="F14" s="166"/>
      <c r="G14" s="166"/>
      <c r="H14" s="166"/>
      <c r="I14" s="164"/>
      <c r="J14" s="146"/>
    </row>
    <row r="15" spans="1:10" s="109" customFormat="1" ht="11.4" x14ac:dyDescent="0.2">
      <c r="A15" s="151"/>
      <c r="B15" s="150"/>
      <c r="C15" s="150"/>
      <c r="D15" s="150"/>
      <c r="E15" s="150"/>
      <c r="F15" s="150"/>
      <c r="G15" s="150"/>
      <c r="H15" s="150"/>
      <c r="I15" s="146"/>
      <c r="J15" s="146"/>
    </row>
    <row r="16" spans="1:10" s="109" customFormat="1" ht="11.4" x14ac:dyDescent="0.2">
      <c r="A16" s="151"/>
      <c r="B16" s="150"/>
      <c r="C16" s="150"/>
      <c r="D16" s="150"/>
      <c r="E16" s="150"/>
      <c r="F16" s="150"/>
      <c r="G16" s="150"/>
      <c r="H16" s="150"/>
      <c r="I16" s="146"/>
      <c r="J16" s="146"/>
    </row>
    <row r="17" spans="1:10" s="109" customFormat="1" ht="11.4" x14ac:dyDescent="0.2">
      <c r="A17" s="151"/>
      <c r="B17" s="150"/>
      <c r="C17" s="150"/>
      <c r="D17" s="150"/>
      <c r="E17" s="150"/>
      <c r="F17" s="150"/>
      <c r="G17" s="150"/>
      <c r="H17" s="150"/>
      <c r="I17" s="146"/>
      <c r="J17" s="146"/>
    </row>
    <row r="18" spans="1:10" s="109" customFormat="1" ht="11.4" x14ac:dyDescent="0.2">
      <c r="A18" s="151"/>
      <c r="B18" s="150"/>
      <c r="C18" s="150"/>
      <c r="D18" s="150"/>
      <c r="E18" s="150"/>
      <c r="F18" s="150"/>
      <c r="G18" s="150"/>
      <c r="H18" s="150"/>
      <c r="I18" s="146"/>
      <c r="J18" s="146"/>
    </row>
    <row r="19" spans="1:10" s="109" customFormat="1" ht="11.4" x14ac:dyDescent="0.2">
      <c r="A19" s="151"/>
      <c r="B19" s="150"/>
      <c r="C19" s="150"/>
      <c r="D19" s="150"/>
      <c r="E19" s="150"/>
      <c r="F19" s="150"/>
      <c r="G19" s="150"/>
      <c r="H19" s="150"/>
      <c r="I19" s="146"/>
      <c r="J19" s="146"/>
    </row>
    <row r="20" spans="1:10" s="109" customFormat="1" ht="11.4" x14ac:dyDescent="0.2">
      <c r="A20" s="151"/>
      <c r="B20" s="150"/>
      <c r="C20" s="150"/>
      <c r="D20" s="150"/>
      <c r="E20" s="150"/>
      <c r="F20" s="150"/>
      <c r="G20" s="150"/>
      <c r="H20" s="150"/>
      <c r="I20" s="146"/>
      <c r="J20" s="146"/>
    </row>
    <row r="21" spans="1:10" s="109" customFormat="1" ht="11.4" x14ac:dyDescent="0.2">
      <c r="A21" s="151"/>
      <c r="B21" s="150"/>
      <c r="C21" s="150"/>
      <c r="D21" s="150"/>
      <c r="E21" s="150"/>
      <c r="F21" s="150"/>
      <c r="G21" s="150"/>
      <c r="H21" s="150"/>
      <c r="I21" s="146"/>
      <c r="J21" s="146"/>
    </row>
    <row r="22" spans="1:10" s="109" customFormat="1" ht="11.4" x14ac:dyDescent="0.2">
      <c r="A22" s="151"/>
      <c r="B22" s="150"/>
      <c r="C22" s="150"/>
      <c r="D22" s="150"/>
      <c r="E22" s="150"/>
      <c r="F22" s="150"/>
      <c r="G22" s="150"/>
      <c r="H22" s="150"/>
      <c r="I22" s="146"/>
      <c r="J22" s="146"/>
    </row>
    <row r="23" spans="1:10" s="109" customFormat="1" ht="11.4" x14ac:dyDescent="0.2">
      <c r="A23" s="151"/>
      <c r="B23" s="150"/>
      <c r="C23" s="150"/>
      <c r="D23" s="150"/>
      <c r="E23" s="150"/>
      <c r="F23" s="150"/>
      <c r="G23" s="150"/>
      <c r="H23" s="150"/>
      <c r="I23" s="146"/>
      <c r="J23" s="146"/>
    </row>
    <row r="24" spans="1:10" s="109" customFormat="1" ht="11.4" x14ac:dyDescent="0.2">
      <c r="A24" s="151"/>
      <c r="B24" s="150"/>
      <c r="C24" s="150"/>
      <c r="D24" s="150"/>
      <c r="E24" s="150"/>
      <c r="F24" s="150"/>
      <c r="G24" s="150"/>
      <c r="H24" s="150"/>
      <c r="I24" s="146"/>
      <c r="J24" s="146"/>
    </row>
    <row r="25" spans="1:10" s="109" customFormat="1" ht="11.4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36" spans="1:1" ht="14.4" x14ac:dyDescent="0.3">
      <c r="A36" s="152" t="s">
        <v>2</v>
      </c>
    </row>
  </sheetData>
  <hyperlinks>
    <hyperlink ref="A36" location="'Innholdsside '!A1" display="Innhold" xr:uid="{D5A36020-AF18-461B-9267-951C332D903A}"/>
  </hyperlinks>
  <pageMargins left="0.7" right="0.7" top="0.75" bottom="0.75" header="0.3" footer="0.3"/>
  <pageSetup paperSize="9" orientation="landscape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625D-B98D-49A2-A653-7D73372D4A7A}">
  <sheetPr codeName="Ark20"/>
  <dimension ref="A1:U26"/>
  <sheetViews>
    <sheetView workbookViewId="0">
      <selection activeCell="A19" sqref="A19"/>
    </sheetView>
  </sheetViews>
  <sheetFormatPr baseColWidth="10" defaultColWidth="11.44140625" defaultRowHeight="13.2" x14ac:dyDescent="0.25"/>
  <cols>
    <col min="1" max="1" width="21.88671875" style="110" customWidth="1"/>
    <col min="2" max="2" width="7.88671875" style="110" customWidth="1"/>
    <col min="3" max="3" width="8.88671875" style="110" bestFit="1" customWidth="1"/>
    <col min="4" max="4" width="9.5546875" style="110" bestFit="1" customWidth="1"/>
    <col min="5" max="5" width="11.5546875" style="110" customWidth="1"/>
    <col min="6" max="6" width="7.88671875" style="110" bestFit="1" customWidth="1"/>
    <col min="7" max="7" width="14.44140625" style="110" bestFit="1" customWidth="1"/>
    <col min="8" max="8" width="7.5546875" style="110" customWidth="1"/>
    <col min="9" max="9" width="9" style="110" customWidth="1"/>
    <col min="10" max="12" width="11.44140625" style="110"/>
    <col min="13" max="13" width="14.44140625" style="110" bestFit="1" customWidth="1"/>
    <col min="14" max="16384" width="11.44140625" style="110"/>
  </cols>
  <sheetData>
    <row r="1" spans="1:9" ht="13.8" x14ac:dyDescent="0.25">
      <c r="A1" s="161" t="s">
        <v>485</v>
      </c>
      <c r="B1" s="162" t="s">
        <v>54</v>
      </c>
      <c r="C1" s="163"/>
      <c r="D1" s="163"/>
      <c r="E1" s="163"/>
      <c r="F1" s="163"/>
      <c r="G1" s="163"/>
      <c r="H1" s="163"/>
      <c r="I1" s="163"/>
    </row>
    <row r="2" spans="1:9" x14ac:dyDescent="0.25">
      <c r="A2" s="163"/>
      <c r="B2" s="163"/>
      <c r="C2" s="163"/>
      <c r="D2" s="163"/>
      <c r="E2" s="163"/>
      <c r="F2" s="163"/>
      <c r="G2" s="163"/>
      <c r="H2" s="163"/>
      <c r="I2" s="163"/>
    </row>
    <row r="3" spans="1:9" s="146" customFormat="1" ht="11.4" x14ac:dyDescent="0.2">
      <c r="A3" s="164"/>
      <c r="B3" s="164"/>
      <c r="C3" s="164"/>
      <c r="D3" s="164"/>
      <c r="E3" s="164"/>
      <c r="F3" s="164"/>
      <c r="G3" s="164"/>
      <c r="H3" s="164"/>
      <c r="I3" s="164"/>
    </row>
    <row r="4" spans="1:9" s="146" customFormat="1" ht="12" x14ac:dyDescent="0.25">
      <c r="A4" s="164"/>
      <c r="B4" s="159" t="s">
        <v>486</v>
      </c>
      <c r="C4" s="159" t="s">
        <v>487</v>
      </c>
      <c r="D4" s="159" t="s">
        <v>488</v>
      </c>
      <c r="E4" s="159" t="s">
        <v>489</v>
      </c>
      <c r="F4" s="159" t="s">
        <v>490</v>
      </c>
      <c r="G4" s="159" t="s">
        <v>491</v>
      </c>
      <c r="H4" s="159" t="s">
        <v>492</v>
      </c>
      <c r="I4" s="160" t="s">
        <v>493</v>
      </c>
    </row>
    <row r="5" spans="1:9" s="146" customFormat="1" ht="12" x14ac:dyDescent="0.25">
      <c r="A5" s="157" t="s">
        <v>105</v>
      </c>
      <c r="B5" s="154">
        <v>40.286271039987</v>
      </c>
      <c r="C5" s="154">
        <v>18.334162269995002</v>
      </c>
      <c r="D5" s="154">
        <v>9.2971484999948792</v>
      </c>
      <c r="E5" s="154">
        <v>14.342076879999601</v>
      </c>
      <c r="F5" s="154">
        <v>35.216800149997042</v>
      </c>
      <c r="G5" s="154">
        <v>0.66125624999952004</v>
      </c>
      <c r="H5" s="154">
        <v>3.6988814999991599</v>
      </c>
      <c r="I5" s="155">
        <v>121.836596589972</v>
      </c>
    </row>
    <row r="6" spans="1:9" s="146" customFormat="1" ht="12" x14ac:dyDescent="0.25">
      <c r="A6" s="157" t="s">
        <v>104</v>
      </c>
      <c r="B6" s="154">
        <v>78.699789219980801</v>
      </c>
      <c r="C6" s="154">
        <v>70.742824629986899</v>
      </c>
      <c r="D6" s="154">
        <v>8.1460049999953199</v>
      </c>
      <c r="E6" s="154"/>
      <c r="F6" s="154">
        <v>4.7118377499992992</v>
      </c>
      <c r="G6" s="154">
        <v>7.2454193899978803</v>
      </c>
      <c r="H6" s="154">
        <v>2.8387117499996299</v>
      </c>
      <c r="I6" s="155">
        <v>172.38458773996001</v>
      </c>
    </row>
    <row r="7" spans="1:9" s="146" customFormat="1" ht="12" x14ac:dyDescent="0.25">
      <c r="A7" s="157" t="s">
        <v>138</v>
      </c>
      <c r="B7" s="154">
        <v>36.1036984399883</v>
      </c>
      <c r="C7" s="154">
        <v>61.307327889987697</v>
      </c>
      <c r="D7" s="154">
        <v>3.0472927499976898</v>
      </c>
      <c r="E7" s="154">
        <v>1.0421208</v>
      </c>
      <c r="F7" s="154"/>
      <c r="G7" s="154"/>
      <c r="H7" s="154">
        <v>1.46707499999988</v>
      </c>
      <c r="I7" s="155">
        <v>102.967514879974</v>
      </c>
    </row>
    <row r="8" spans="1:9" s="146" customFormat="1" ht="12" x14ac:dyDescent="0.25">
      <c r="A8" s="157" t="s">
        <v>103</v>
      </c>
      <c r="B8" s="154">
        <v>11.275308249996799</v>
      </c>
      <c r="C8" s="154"/>
      <c r="D8" s="154">
        <v>0.41507299999943997</v>
      </c>
      <c r="E8" s="154">
        <v>0.58192847999999997</v>
      </c>
      <c r="F8" s="154"/>
      <c r="G8" s="154">
        <v>7.0722499999199995E-2</v>
      </c>
      <c r="H8" s="154"/>
      <c r="I8" s="155">
        <v>12.343032229995501</v>
      </c>
    </row>
    <row r="9" spans="1:9" s="146" customFormat="1" ht="12" x14ac:dyDescent="0.25">
      <c r="A9" s="157" t="s">
        <v>139</v>
      </c>
      <c r="B9" s="154">
        <v>1.0272089999984999</v>
      </c>
      <c r="C9" s="154">
        <v>8.4405523699960803</v>
      </c>
      <c r="D9" s="154">
        <v>1.69131374999856</v>
      </c>
      <c r="E9" s="154"/>
      <c r="F9" s="154"/>
      <c r="G9" s="154">
        <v>0.73971099999907997</v>
      </c>
      <c r="H9" s="154"/>
      <c r="I9" s="155">
        <v>11.8987861199922</v>
      </c>
    </row>
    <row r="10" spans="1:9" s="146" customFormat="1" ht="12" x14ac:dyDescent="0.25">
      <c r="A10" s="157" t="s">
        <v>75</v>
      </c>
      <c r="B10" s="154"/>
      <c r="C10" s="154"/>
      <c r="D10" s="154">
        <v>0.61721624999879998</v>
      </c>
      <c r="E10" s="154"/>
      <c r="F10" s="154"/>
      <c r="G10" s="154">
        <v>23.190569029997601</v>
      </c>
      <c r="H10" s="154"/>
      <c r="I10" s="155">
        <v>23.807785279996398</v>
      </c>
    </row>
    <row r="11" spans="1:9" s="146" customFormat="1" ht="12" x14ac:dyDescent="0.25">
      <c r="A11" s="157" t="s">
        <v>140</v>
      </c>
      <c r="B11" s="154">
        <v>2.5114092499984801</v>
      </c>
      <c r="C11" s="154">
        <v>2.7184874999997</v>
      </c>
      <c r="D11" s="154">
        <v>1.13103449999904</v>
      </c>
      <c r="E11" s="154"/>
      <c r="F11" s="154"/>
      <c r="G11" s="154">
        <v>35.6951499999997</v>
      </c>
      <c r="H11" s="154"/>
      <c r="I11" s="155">
        <v>42.0560812499969</v>
      </c>
    </row>
    <row r="12" spans="1:9" s="146" customFormat="1" ht="12" x14ac:dyDescent="0.25">
      <c r="A12" s="157" t="s">
        <v>141</v>
      </c>
      <c r="B12" s="154">
        <v>0.19949999999976001</v>
      </c>
      <c r="C12" s="154"/>
      <c r="D12" s="154"/>
      <c r="E12" s="154"/>
      <c r="F12" s="154"/>
      <c r="G12" s="154"/>
      <c r="H12" s="154"/>
      <c r="I12" s="155">
        <v>0.19949999999976001</v>
      </c>
    </row>
    <row r="13" spans="1:9" s="146" customFormat="1" ht="12" x14ac:dyDescent="0.25">
      <c r="A13" s="158" t="s">
        <v>78</v>
      </c>
      <c r="B13" s="155">
        <v>170.10318519994999</v>
      </c>
      <c r="C13" s="155">
        <v>161.54335465996499</v>
      </c>
      <c r="D13" s="155">
        <v>24.345083749983701</v>
      </c>
      <c r="E13" s="155">
        <v>15.9661261599996</v>
      </c>
      <c r="F13" s="155">
        <v>39.928637899996339</v>
      </c>
      <c r="G13" s="155">
        <v>67.602828169992904</v>
      </c>
      <c r="H13" s="155">
        <v>8.0046682499986694</v>
      </c>
      <c r="I13" s="155">
        <v>487.49388408988602</v>
      </c>
    </row>
    <row r="14" spans="1:9" s="146" customFormat="1" ht="11.4" x14ac:dyDescent="0.2">
      <c r="A14" s="165"/>
      <c r="B14" s="166"/>
      <c r="C14" s="166"/>
      <c r="D14" s="166"/>
      <c r="E14" s="166"/>
      <c r="F14" s="166"/>
      <c r="G14" s="166"/>
      <c r="H14" s="166"/>
      <c r="I14" s="164"/>
    </row>
    <row r="15" spans="1:9" s="146" customFormat="1" x14ac:dyDescent="0.2">
      <c r="A15" s="167" t="s">
        <v>494</v>
      </c>
      <c r="B15" s="166"/>
      <c r="C15" s="166"/>
      <c r="D15" s="166"/>
      <c r="E15" s="166"/>
      <c r="F15" s="166"/>
      <c r="G15" s="166"/>
      <c r="H15" s="166"/>
      <c r="I15" s="164"/>
    </row>
    <row r="16" spans="1:9" s="146" customFormat="1" ht="11.4" x14ac:dyDescent="0.2">
      <c r="A16" s="165"/>
      <c r="B16" s="166"/>
      <c r="C16" s="166"/>
      <c r="D16" s="166"/>
      <c r="E16" s="166"/>
      <c r="F16" s="166"/>
      <c r="G16" s="166"/>
      <c r="H16" s="166"/>
      <c r="I16" s="164"/>
    </row>
    <row r="17" spans="1:21" s="146" customFormat="1" ht="11.4" x14ac:dyDescent="0.2">
      <c r="A17" s="165"/>
      <c r="B17" s="166"/>
      <c r="C17" s="166"/>
      <c r="D17" s="166"/>
      <c r="E17" s="166"/>
      <c r="F17" s="166"/>
      <c r="G17" s="166"/>
      <c r="H17" s="166"/>
      <c r="I17" s="164"/>
    </row>
    <row r="18" spans="1:21" s="146" customFormat="1" ht="11.4" x14ac:dyDescent="0.2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21" ht="14.4" x14ac:dyDescent="0.3">
      <c r="A19" s="168" t="s">
        <v>2</v>
      </c>
      <c r="B19" s="163"/>
      <c r="C19" s="163"/>
      <c r="D19" s="163"/>
      <c r="E19" s="163"/>
      <c r="F19" s="163"/>
      <c r="G19" s="163"/>
      <c r="H19" s="163"/>
      <c r="I19" s="163"/>
      <c r="M19" s="146"/>
      <c r="N19" s="146"/>
      <c r="O19" s="146"/>
      <c r="P19" s="146"/>
      <c r="Q19" s="146"/>
      <c r="R19" s="146"/>
      <c r="S19" s="146"/>
      <c r="T19" s="146"/>
      <c r="U19" s="146"/>
    </row>
    <row r="20" spans="1:21" x14ac:dyDescent="0.25">
      <c r="A20" s="163"/>
      <c r="B20" s="163"/>
      <c r="C20" s="163"/>
      <c r="D20" s="163"/>
      <c r="E20" s="163"/>
      <c r="F20" s="163"/>
      <c r="G20" s="163"/>
      <c r="H20" s="163"/>
      <c r="I20" s="163"/>
      <c r="M20" s="146"/>
      <c r="N20" s="146"/>
      <c r="O20" s="146"/>
      <c r="P20" s="146"/>
      <c r="Q20" s="146"/>
      <c r="R20" s="146"/>
      <c r="S20" s="146"/>
      <c r="T20" s="146"/>
      <c r="U20" s="146"/>
    </row>
    <row r="21" spans="1:21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M21" s="146"/>
      <c r="N21" s="146"/>
      <c r="O21" s="146"/>
      <c r="P21" s="146"/>
      <c r="Q21" s="146"/>
      <c r="R21" s="146"/>
      <c r="S21" s="146"/>
      <c r="T21" s="146"/>
      <c r="U21" s="146"/>
    </row>
    <row r="22" spans="1:21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M22" s="146"/>
      <c r="N22" s="146"/>
      <c r="O22" s="146"/>
      <c r="P22" s="146"/>
      <c r="Q22" s="146"/>
      <c r="R22" s="146"/>
      <c r="S22" s="146"/>
      <c r="T22" s="146"/>
      <c r="U22" s="146"/>
    </row>
    <row r="23" spans="1:21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M23" s="146"/>
      <c r="N23" s="146"/>
      <c r="O23" s="146"/>
      <c r="P23" s="146"/>
      <c r="Q23" s="146"/>
      <c r="R23" s="146"/>
      <c r="S23" s="146"/>
      <c r="T23" s="146"/>
      <c r="U23" s="146"/>
    </row>
    <row r="24" spans="1:21" x14ac:dyDescent="0.25">
      <c r="M24" s="146"/>
      <c r="N24" s="146"/>
      <c r="O24" s="146"/>
      <c r="P24" s="146"/>
      <c r="Q24" s="146"/>
      <c r="R24" s="146"/>
      <c r="S24" s="146"/>
      <c r="T24" s="146"/>
      <c r="U24" s="146"/>
    </row>
    <row r="25" spans="1:21" x14ac:dyDescent="0.25">
      <c r="M25" s="146"/>
      <c r="N25" s="146"/>
      <c r="O25" s="146"/>
      <c r="P25" s="146"/>
      <c r="Q25" s="146"/>
      <c r="R25" s="146"/>
      <c r="S25" s="146"/>
      <c r="T25" s="146"/>
      <c r="U25" s="146"/>
    </row>
    <row r="26" spans="1:21" x14ac:dyDescent="0.25">
      <c r="M26" s="146"/>
      <c r="N26" s="146"/>
      <c r="O26" s="146"/>
      <c r="P26" s="146"/>
      <c r="Q26" s="146"/>
      <c r="R26" s="146"/>
      <c r="S26" s="146"/>
      <c r="T26" s="146"/>
      <c r="U26" s="146"/>
    </row>
  </sheetData>
  <hyperlinks>
    <hyperlink ref="A19" location="'Innholdsside '!A1" display="Innhold" xr:uid="{FD9A8025-06C7-4530-ABF1-A1781997ABF6}"/>
  </hyperlinks>
  <pageMargins left="0.7" right="0.7" top="0.75" bottom="0.75" header="0.3" footer="0.3"/>
  <pageSetup paperSize="9" orientation="landscape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B65B-8C11-429B-802D-747BF431C59B}">
  <sheetPr codeName="Ark21"/>
  <dimension ref="A1:E240"/>
  <sheetViews>
    <sheetView workbookViewId="0">
      <selection activeCell="A25" sqref="A25"/>
    </sheetView>
  </sheetViews>
  <sheetFormatPr baseColWidth="10" defaultColWidth="11.5546875" defaultRowHeight="13.2" x14ac:dyDescent="0.25"/>
  <cols>
    <col min="1" max="1" width="48.88671875" style="119" customWidth="1"/>
    <col min="2" max="2" width="11.5546875" style="119" customWidth="1"/>
    <col min="3" max="3" width="18.44140625" style="119" bestFit="1" customWidth="1"/>
    <col min="4" max="4" width="11.5546875" style="119" customWidth="1"/>
    <col min="5" max="5" width="9" style="119" customWidth="1"/>
    <col min="6" max="16384" width="11.5546875" style="119"/>
  </cols>
  <sheetData>
    <row r="1" spans="1:5" ht="13.8" x14ac:dyDescent="0.25">
      <c r="A1" s="156" t="s">
        <v>495</v>
      </c>
      <c r="B1" s="112" t="s">
        <v>56</v>
      </c>
    </row>
    <row r="3" spans="1:5" s="111" customFormat="1" ht="11.4" x14ac:dyDescent="0.2"/>
    <row r="4" spans="1:5" s="111" customFormat="1" ht="13.8" x14ac:dyDescent="0.2">
      <c r="B4" s="112"/>
      <c r="C4" s="112"/>
      <c r="D4" s="112"/>
      <c r="E4" s="112"/>
    </row>
    <row r="5" spans="1:5" s="111" customFormat="1" ht="15.6" x14ac:dyDescent="0.3">
      <c r="B5" s="114"/>
      <c r="C5" s="115"/>
      <c r="D5" s="115"/>
    </row>
    <row r="6" spans="1:5" s="111" customFormat="1" ht="11.4" x14ac:dyDescent="0.2">
      <c r="B6" s="116"/>
      <c r="C6" s="116"/>
      <c r="D6" s="116"/>
      <c r="E6" s="116"/>
    </row>
    <row r="7" spans="1:5" s="111" customFormat="1" ht="11.4" x14ac:dyDescent="0.2">
      <c r="A7" s="169"/>
      <c r="B7" s="169"/>
    </row>
    <row r="8" spans="1:5" x14ac:dyDescent="0.25">
      <c r="A8" s="117" t="s">
        <v>496</v>
      </c>
      <c r="B8" s="118">
        <v>5.3143329999990598</v>
      </c>
    </row>
    <row r="9" spans="1:5" x14ac:dyDescent="0.25">
      <c r="A9" s="120" t="s">
        <v>497</v>
      </c>
      <c r="B9" s="121">
        <v>5.7369779399986198</v>
      </c>
    </row>
    <row r="10" spans="1:5" x14ac:dyDescent="0.25">
      <c r="A10" s="117" t="s">
        <v>498</v>
      </c>
      <c r="B10" s="121">
        <v>6.0155640000000004</v>
      </c>
    </row>
    <row r="11" spans="1:5" x14ac:dyDescent="0.25">
      <c r="A11" s="120" t="s">
        <v>499</v>
      </c>
      <c r="B11" s="121">
        <v>6.7899999999996004</v>
      </c>
    </row>
    <row r="12" spans="1:5" x14ac:dyDescent="0.25">
      <c r="A12" s="117" t="s">
        <v>500</v>
      </c>
      <c r="B12" s="122">
        <v>6.8639832899975399</v>
      </c>
    </row>
    <row r="13" spans="1:5" x14ac:dyDescent="0.25">
      <c r="A13" s="123" t="s">
        <v>501</v>
      </c>
      <c r="B13" s="124">
        <v>7.5973587499982997</v>
      </c>
    </row>
    <row r="14" spans="1:5" x14ac:dyDescent="0.25">
      <c r="A14" s="125" t="s">
        <v>502</v>
      </c>
      <c r="B14" s="126">
        <v>8.0474916999977992</v>
      </c>
    </row>
    <row r="15" spans="1:5" x14ac:dyDescent="0.25">
      <c r="A15" s="125" t="s">
        <v>503</v>
      </c>
      <c r="B15" s="126">
        <v>10.293172979996999</v>
      </c>
    </row>
    <row r="16" spans="1:5" x14ac:dyDescent="0.25">
      <c r="A16" s="125" t="s">
        <v>504</v>
      </c>
      <c r="B16" s="126">
        <v>12.040261999997201</v>
      </c>
    </row>
    <row r="17" spans="1:3" x14ac:dyDescent="0.25">
      <c r="A17" s="125" t="s">
        <v>505</v>
      </c>
      <c r="B17" s="126">
        <v>12.410915579998001</v>
      </c>
    </row>
    <row r="18" spans="1:3" x14ac:dyDescent="0.25">
      <c r="A18" s="125" t="s">
        <v>106</v>
      </c>
      <c r="B18" s="126">
        <v>23.753972779996602</v>
      </c>
    </row>
    <row r="19" spans="1:3" x14ac:dyDescent="0.25">
      <c r="A19" s="125" t="s">
        <v>506</v>
      </c>
      <c r="B19" s="126">
        <v>34.999999999999702</v>
      </c>
    </row>
    <row r="20" spans="1:3" x14ac:dyDescent="0.25">
      <c r="A20" s="125" t="s">
        <v>507</v>
      </c>
      <c r="B20" s="126">
        <v>36.802186879993698</v>
      </c>
    </row>
    <row r="21" spans="1:3" x14ac:dyDescent="0.25">
      <c r="A21" s="125" t="s">
        <v>508</v>
      </c>
      <c r="B21" s="126">
        <v>43.072622029992303</v>
      </c>
    </row>
    <row r="22" spans="1:3" x14ac:dyDescent="0.25">
      <c r="A22" s="125" t="s">
        <v>509</v>
      </c>
      <c r="B22" s="126">
        <v>52.612071749989099</v>
      </c>
    </row>
    <row r="23" spans="1:3" x14ac:dyDescent="0.25">
      <c r="B23" s="127">
        <f>SUM(B8:B22)</f>
        <v>272.3509126799546</v>
      </c>
    </row>
    <row r="25" spans="1:3" ht="14.4" x14ac:dyDescent="0.3">
      <c r="A25" s="7" t="s">
        <v>2</v>
      </c>
    </row>
    <row r="27" spans="1:3" x14ac:dyDescent="0.25">
      <c r="A27" s="113" t="s">
        <v>510</v>
      </c>
    </row>
    <row r="28" spans="1:3" x14ac:dyDescent="0.25">
      <c r="A28" s="116" t="s">
        <v>511</v>
      </c>
    </row>
    <row r="31" spans="1:3" x14ac:dyDescent="0.25">
      <c r="A31" s="128" t="s">
        <v>512</v>
      </c>
      <c r="B31" s="129" t="s">
        <v>513</v>
      </c>
      <c r="C31" s="128" t="s">
        <v>514</v>
      </c>
    </row>
    <row r="32" spans="1:3" x14ac:dyDescent="0.25">
      <c r="A32" s="130" t="s">
        <v>509</v>
      </c>
      <c r="B32" s="131">
        <v>52.612071749989099</v>
      </c>
      <c r="C32" s="130" t="s">
        <v>104</v>
      </c>
    </row>
    <row r="33" spans="1:3" x14ac:dyDescent="0.25">
      <c r="A33" s="130" t="s">
        <v>515</v>
      </c>
      <c r="B33" s="131">
        <v>43.072622029992303</v>
      </c>
      <c r="C33" s="130" t="s">
        <v>105</v>
      </c>
    </row>
    <row r="34" spans="1:3" x14ac:dyDescent="0.25">
      <c r="A34" s="130" t="s">
        <v>516</v>
      </c>
      <c r="B34" s="131">
        <v>36.802186879993698</v>
      </c>
      <c r="C34" s="130" t="s">
        <v>105</v>
      </c>
    </row>
    <row r="35" spans="1:3" x14ac:dyDescent="0.25">
      <c r="A35" s="130" t="s">
        <v>517</v>
      </c>
      <c r="B35" s="131">
        <v>34.999999999999702</v>
      </c>
      <c r="C35" s="130" t="s">
        <v>140</v>
      </c>
    </row>
    <row r="36" spans="1:3" x14ac:dyDescent="0.25">
      <c r="A36" s="130" t="s">
        <v>518</v>
      </c>
      <c r="B36" s="131">
        <v>23.753972779996602</v>
      </c>
      <c r="C36" s="130" t="s">
        <v>75</v>
      </c>
    </row>
    <row r="37" spans="1:3" x14ac:dyDescent="0.25">
      <c r="A37" s="130" t="s">
        <v>519</v>
      </c>
      <c r="B37" s="131">
        <v>12.410915579998001</v>
      </c>
      <c r="C37" s="130" t="s">
        <v>105</v>
      </c>
    </row>
    <row r="38" spans="1:3" x14ac:dyDescent="0.25">
      <c r="A38" s="130" t="s">
        <v>520</v>
      </c>
      <c r="B38" s="131">
        <v>12.040261999997201</v>
      </c>
      <c r="C38" s="130" t="s">
        <v>104</v>
      </c>
    </row>
    <row r="39" spans="1:3" x14ac:dyDescent="0.25">
      <c r="A39" s="130" t="s">
        <v>521</v>
      </c>
      <c r="B39" s="131">
        <v>10.293172979996999</v>
      </c>
      <c r="C39" s="130" t="s">
        <v>103</v>
      </c>
    </row>
    <row r="40" spans="1:3" x14ac:dyDescent="0.25">
      <c r="A40" s="130" t="s">
        <v>522</v>
      </c>
      <c r="B40" s="131">
        <v>8.0474916999977992</v>
      </c>
      <c r="C40" s="130" t="s">
        <v>105</v>
      </c>
    </row>
    <row r="41" spans="1:3" x14ac:dyDescent="0.25">
      <c r="A41" s="130" t="s">
        <v>523</v>
      </c>
      <c r="B41" s="131">
        <v>7.5973587499982997</v>
      </c>
      <c r="C41" s="130" t="s">
        <v>104</v>
      </c>
    </row>
    <row r="42" spans="1:3" x14ac:dyDescent="0.25">
      <c r="A42" s="130" t="s">
        <v>524</v>
      </c>
      <c r="B42" s="131">
        <v>6.8639832899975399</v>
      </c>
      <c r="C42" s="130" t="s">
        <v>105</v>
      </c>
    </row>
    <row r="43" spans="1:3" x14ac:dyDescent="0.25">
      <c r="A43" s="130" t="s">
        <v>525</v>
      </c>
      <c r="B43" s="131">
        <v>6.7899999999996004</v>
      </c>
      <c r="C43" s="130" t="s">
        <v>138</v>
      </c>
    </row>
    <row r="44" spans="1:3" x14ac:dyDescent="0.25">
      <c r="A44" s="130" t="s">
        <v>498</v>
      </c>
      <c r="B44" s="131">
        <v>6.0155640000000004</v>
      </c>
      <c r="C44" s="130" t="s">
        <v>138</v>
      </c>
    </row>
    <row r="45" spans="1:3" x14ac:dyDescent="0.25">
      <c r="A45" s="130" t="s">
        <v>526</v>
      </c>
      <c r="B45" s="131">
        <v>5.7369779399986198</v>
      </c>
      <c r="C45" s="130" t="s">
        <v>104</v>
      </c>
    </row>
    <row r="46" spans="1:3" x14ac:dyDescent="0.25">
      <c r="A46" s="130" t="s">
        <v>527</v>
      </c>
      <c r="B46" s="131">
        <v>5.3143329999990598</v>
      </c>
      <c r="C46" s="130" t="s">
        <v>104</v>
      </c>
    </row>
    <row r="47" spans="1:3" x14ac:dyDescent="0.25">
      <c r="A47" s="130" t="s">
        <v>528</v>
      </c>
      <c r="B47" s="131">
        <v>5.0989374099978004</v>
      </c>
      <c r="C47" s="130" t="s">
        <v>104</v>
      </c>
    </row>
    <row r="48" spans="1:3" x14ac:dyDescent="0.25">
      <c r="A48" s="130" t="s">
        <v>529</v>
      </c>
      <c r="B48" s="131">
        <v>4.50760999999956</v>
      </c>
      <c r="C48" s="130" t="s">
        <v>104</v>
      </c>
    </row>
    <row r="49" spans="1:3" x14ac:dyDescent="0.25">
      <c r="A49" s="130" t="s">
        <v>530</v>
      </c>
      <c r="B49" s="131">
        <v>4.3340879999990403</v>
      </c>
      <c r="C49" s="130" t="s">
        <v>104</v>
      </c>
    </row>
    <row r="50" spans="1:3" x14ac:dyDescent="0.25">
      <c r="A50" s="130" t="s">
        <v>531</v>
      </c>
      <c r="B50" s="131">
        <v>3.9396769999987198</v>
      </c>
      <c r="C50" s="130" t="s">
        <v>104</v>
      </c>
    </row>
    <row r="51" spans="1:3" x14ac:dyDescent="0.25">
      <c r="A51" s="130" t="s">
        <v>532</v>
      </c>
      <c r="B51" s="131">
        <v>2.9912567999995199</v>
      </c>
      <c r="C51" s="130" t="s">
        <v>105</v>
      </c>
    </row>
    <row r="52" spans="1:3" x14ac:dyDescent="0.25">
      <c r="A52" s="130" t="s">
        <v>533</v>
      </c>
      <c r="B52" s="131">
        <v>2.8825656299995202</v>
      </c>
      <c r="C52" s="130" t="s">
        <v>138</v>
      </c>
    </row>
    <row r="53" spans="1:3" x14ac:dyDescent="0.25">
      <c r="A53" s="130" t="s">
        <v>534</v>
      </c>
      <c r="B53" s="131">
        <v>2.8505313999995998</v>
      </c>
      <c r="C53" s="130" t="s">
        <v>105</v>
      </c>
    </row>
    <row r="54" spans="1:3" x14ac:dyDescent="0.25">
      <c r="A54" s="130" t="s">
        <v>535</v>
      </c>
      <c r="B54" s="131">
        <v>2.6687659999993198</v>
      </c>
      <c r="C54" s="130" t="s">
        <v>105</v>
      </c>
    </row>
    <row r="55" spans="1:3" x14ac:dyDescent="0.25">
      <c r="A55" s="130" t="s">
        <v>536</v>
      </c>
      <c r="B55" s="131">
        <v>2.5560589999996801</v>
      </c>
      <c r="C55" s="130" t="s">
        <v>138</v>
      </c>
    </row>
    <row r="56" spans="1:3" x14ac:dyDescent="0.25">
      <c r="A56" s="130" t="s">
        <v>537</v>
      </c>
      <c r="B56" s="131">
        <v>2.3787824999989202</v>
      </c>
      <c r="C56" s="130" t="s">
        <v>104</v>
      </c>
    </row>
    <row r="57" spans="1:3" x14ac:dyDescent="0.25">
      <c r="A57" s="130" t="s">
        <v>538</v>
      </c>
      <c r="B57" s="131">
        <v>2.2766780799994799</v>
      </c>
      <c r="C57" s="130" t="s">
        <v>105</v>
      </c>
    </row>
    <row r="58" spans="1:3" x14ac:dyDescent="0.25">
      <c r="A58" s="130" t="s">
        <v>539</v>
      </c>
      <c r="B58" s="131">
        <v>2.1020487499993799</v>
      </c>
      <c r="C58" s="130" t="s">
        <v>104</v>
      </c>
    </row>
    <row r="59" spans="1:3" x14ac:dyDescent="0.25">
      <c r="A59" s="130" t="s">
        <v>540</v>
      </c>
      <c r="B59" s="131">
        <v>2.0747027499996</v>
      </c>
      <c r="C59" s="130" t="s">
        <v>104</v>
      </c>
    </row>
    <row r="60" spans="1:3" x14ac:dyDescent="0.25">
      <c r="A60" s="130" t="s">
        <v>541</v>
      </c>
      <c r="B60" s="131">
        <v>2.04884849999952</v>
      </c>
      <c r="C60" s="130" t="s">
        <v>104</v>
      </c>
    </row>
    <row r="61" spans="1:3" x14ac:dyDescent="0.25">
      <c r="A61" s="130" t="s">
        <v>542</v>
      </c>
      <c r="B61" s="131">
        <v>1.98848749999998</v>
      </c>
      <c r="C61" s="130" t="s">
        <v>140</v>
      </c>
    </row>
    <row r="62" spans="1:3" x14ac:dyDescent="0.25">
      <c r="A62" s="130" t="s">
        <v>543</v>
      </c>
      <c r="B62" s="131">
        <v>1.9485256299992399</v>
      </c>
      <c r="C62" s="130" t="s">
        <v>104</v>
      </c>
    </row>
    <row r="63" spans="1:3" x14ac:dyDescent="0.25">
      <c r="A63" s="130" t="s">
        <v>544</v>
      </c>
      <c r="B63" s="131">
        <v>1.7138749999998</v>
      </c>
      <c r="C63" s="130" t="s">
        <v>138</v>
      </c>
    </row>
    <row r="64" spans="1:3" x14ac:dyDescent="0.25">
      <c r="A64" s="130" t="s">
        <v>545</v>
      </c>
      <c r="B64" s="131">
        <v>1.6480824999994801</v>
      </c>
      <c r="C64" s="130" t="s">
        <v>138</v>
      </c>
    </row>
    <row r="65" spans="1:3" x14ac:dyDescent="0.25">
      <c r="A65" s="130" t="s">
        <v>546</v>
      </c>
      <c r="B65" s="131">
        <v>1.6356374999993999</v>
      </c>
      <c r="C65" s="130" t="s">
        <v>104</v>
      </c>
    </row>
    <row r="66" spans="1:3" x14ac:dyDescent="0.25">
      <c r="A66" s="130" t="s">
        <v>547</v>
      </c>
      <c r="B66" s="131">
        <v>1.6180862499996</v>
      </c>
      <c r="C66" s="130" t="s">
        <v>104</v>
      </c>
    </row>
    <row r="67" spans="1:3" x14ac:dyDescent="0.25">
      <c r="A67" s="130" t="s">
        <v>548</v>
      </c>
      <c r="B67" s="131">
        <v>1.6004059999993201</v>
      </c>
      <c r="C67" s="130" t="s">
        <v>138</v>
      </c>
    </row>
    <row r="68" spans="1:3" x14ac:dyDescent="0.25">
      <c r="A68" s="130" t="s">
        <v>549</v>
      </c>
      <c r="B68" s="131">
        <v>1.558125</v>
      </c>
      <c r="C68" s="130" t="s">
        <v>138</v>
      </c>
    </row>
    <row r="69" spans="1:3" x14ac:dyDescent="0.25">
      <c r="A69" s="130" t="s">
        <v>550</v>
      </c>
      <c r="B69" s="131">
        <v>1.50218424999972</v>
      </c>
      <c r="C69" s="130" t="s">
        <v>138</v>
      </c>
    </row>
    <row r="70" spans="1:3" x14ac:dyDescent="0.25">
      <c r="A70" s="130" t="s">
        <v>551</v>
      </c>
      <c r="B70" s="131">
        <v>1.5</v>
      </c>
      <c r="C70" s="130" t="s">
        <v>105</v>
      </c>
    </row>
    <row r="71" spans="1:3" x14ac:dyDescent="0.25">
      <c r="A71" s="130" t="s">
        <v>552</v>
      </c>
      <c r="B71" s="131">
        <v>1.4881824999996001</v>
      </c>
      <c r="C71" s="130" t="s">
        <v>104</v>
      </c>
    </row>
    <row r="72" spans="1:3" x14ac:dyDescent="0.25">
      <c r="A72" s="130" t="s">
        <v>553</v>
      </c>
      <c r="B72" s="131">
        <v>1.46707499999988</v>
      </c>
      <c r="C72" s="130" t="s">
        <v>138</v>
      </c>
    </row>
    <row r="73" spans="1:3" x14ac:dyDescent="0.25">
      <c r="A73" s="130" t="s">
        <v>554</v>
      </c>
      <c r="B73" s="131">
        <v>1.4313462499996801</v>
      </c>
      <c r="C73" s="130" t="s">
        <v>104</v>
      </c>
    </row>
    <row r="74" spans="1:3" x14ac:dyDescent="0.25">
      <c r="A74" s="130" t="s">
        <v>555</v>
      </c>
      <c r="B74" s="131">
        <v>1.4069632499995199</v>
      </c>
      <c r="C74" s="130" t="s">
        <v>104</v>
      </c>
    </row>
    <row r="75" spans="1:3" x14ac:dyDescent="0.25">
      <c r="A75" s="130" t="s">
        <v>556</v>
      </c>
      <c r="B75" s="131">
        <v>1.3566559999996799</v>
      </c>
      <c r="C75" s="130" t="s">
        <v>104</v>
      </c>
    </row>
    <row r="76" spans="1:3" x14ac:dyDescent="0.25">
      <c r="A76" s="130" t="s">
        <v>557</v>
      </c>
      <c r="B76" s="131">
        <v>1.3494499999996801</v>
      </c>
      <c r="C76" s="130" t="s">
        <v>104</v>
      </c>
    </row>
    <row r="77" spans="1:3" x14ac:dyDescent="0.25">
      <c r="A77" s="130" t="s">
        <v>558</v>
      </c>
      <c r="B77" s="131">
        <v>1.3244999999997</v>
      </c>
      <c r="C77" s="130" t="s">
        <v>138</v>
      </c>
    </row>
    <row r="78" spans="1:3" x14ac:dyDescent="0.25">
      <c r="A78" s="130" t="s">
        <v>559</v>
      </c>
      <c r="B78" s="131">
        <v>1.3101559999999799</v>
      </c>
      <c r="C78" s="130" t="s">
        <v>138</v>
      </c>
    </row>
    <row r="79" spans="1:3" x14ac:dyDescent="0.25">
      <c r="A79" s="130" t="s">
        <v>560</v>
      </c>
      <c r="B79" s="131">
        <v>1.30874999999982</v>
      </c>
      <c r="C79" s="130" t="s">
        <v>139</v>
      </c>
    </row>
    <row r="80" spans="1:3" x14ac:dyDescent="0.25">
      <c r="A80" s="130" t="s">
        <v>561</v>
      </c>
      <c r="B80" s="131">
        <v>1.2705</v>
      </c>
      <c r="C80" s="130" t="s">
        <v>138</v>
      </c>
    </row>
    <row r="81" spans="1:3" x14ac:dyDescent="0.25">
      <c r="A81" s="130" t="s">
        <v>562</v>
      </c>
      <c r="B81" s="131">
        <v>1.2435437499996</v>
      </c>
      <c r="C81" s="130" t="s">
        <v>103</v>
      </c>
    </row>
    <row r="82" spans="1:3" x14ac:dyDescent="0.25">
      <c r="A82" s="130" t="s">
        <v>563</v>
      </c>
      <c r="B82" s="131">
        <v>1.2081717499996201</v>
      </c>
      <c r="C82" s="130" t="s">
        <v>138</v>
      </c>
    </row>
    <row r="83" spans="1:3" x14ac:dyDescent="0.25">
      <c r="A83" s="130" t="s">
        <v>564</v>
      </c>
      <c r="B83" s="131">
        <v>1.1827299999996601</v>
      </c>
      <c r="C83" s="130" t="s">
        <v>139</v>
      </c>
    </row>
    <row r="84" spans="1:3" x14ac:dyDescent="0.25">
      <c r="A84" s="130" t="s">
        <v>565</v>
      </c>
      <c r="B84" s="131">
        <v>1.1290624999999801</v>
      </c>
      <c r="C84" s="130" t="s">
        <v>138</v>
      </c>
    </row>
    <row r="85" spans="1:3" x14ac:dyDescent="0.25">
      <c r="A85" s="130" t="s">
        <v>566</v>
      </c>
      <c r="B85" s="131">
        <v>1.11887499999984</v>
      </c>
      <c r="C85" s="130" t="s">
        <v>139</v>
      </c>
    </row>
    <row r="86" spans="1:3" x14ac:dyDescent="0.25">
      <c r="A86" s="130" t="s">
        <v>567</v>
      </c>
      <c r="B86" s="131">
        <v>1.09862499999936</v>
      </c>
      <c r="C86" s="130" t="s">
        <v>104</v>
      </c>
    </row>
    <row r="87" spans="1:3" x14ac:dyDescent="0.25">
      <c r="A87" s="130" t="s">
        <v>568</v>
      </c>
      <c r="B87" s="131">
        <v>1.05437465999988</v>
      </c>
      <c r="C87" s="130" t="s">
        <v>105</v>
      </c>
    </row>
    <row r="88" spans="1:3" x14ac:dyDescent="0.25">
      <c r="A88" s="130" t="s">
        <v>569</v>
      </c>
      <c r="B88" s="131">
        <v>1.0449999999997199</v>
      </c>
      <c r="C88" s="130" t="s">
        <v>139</v>
      </c>
    </row>
    <row r="89" spans="1:3" x14ac:dyDescent="0.25">
      <c r="A89" s="130" t="s">
        <v>570</v>
      </c>
      <c r="B89" s="131">
        <v>1.0417999999996801</v>
      </c>
      <c r="C89" s="130" t="s">
        <v>138</v>
      </c>
    </row>
    <row r="90" spans="1:3" x14ac:dyDescent="0.25">
      <c r="A90" s="130" t="s">
        <v>571</v>
      </c>
      <c r="B90" s="131">
        <v>1.01368749999984</v>
      </c>
      <c r="C90" s="130" t="s">
        <v>138</v>
      </c>
    </row>
    <row r="91" spans="1:3" x14ac:dyDescent="0.25">
      <c r="A91" s="130" t="s">
        <v>572</v>
      </c>
      <c r="B91" s="131">
        <v>0.99443749999968001</v>
      </c>
      <c r="C91" s="130" t="s">
        <v>138</v>
      </c>
    </row>
    <row r="92" spans="1:3" x14ac:dyDescent="0.25">
      <c r="A92" s="130" t="s">
        <v>573</v>
      </c>
      <c r="B92" s="131">
        <v>0.94412499999971999</v>
      </c>
      <c r="C92" s="130" t="s">
        <v>138</v>
      </c>
    </row>
    <row r="93" spans="1:3" x14ac:dyDescent="0.25">
      <c r="A93" s="130" t="s">
        <v>574</v>
      </c>
      <c r="B93" s="131">
        <v>0.93946874999952001</v>
      </c>
      <c r="C93" s="130" t="s">
        <v>104</v>
      </c>
    </row>
    <row r="94" spans="1:3" x14ac:dyDescent="0.25">
      <c r="A94" s="130" t="s">
        <v>575</v>
      </c>
      <c r="B94" s="131">
        <v>0.93356004999917996</v>
      </c>
      <c r="C94" s="130" t="s">
        <v>105</v>
      </c>
    </row>
    <row r="95" spans="1:3" x14ac:dyDescent="0.25">
      <c r="A95" s="130" t="s">
        <v>576</v>
      </c>
      <c r="B95" s="131">
        <v>0.92399999999976001</v>
      </c>
      <c r="C95" s="130" t="s">
        <v>138</v>
      </c>
    </row>
    <row r="96" spans="1:3" x14ac:dyDescent="0.25">
      <c r="A96" s="130" t="s">
        <v>577</v>
      </c>
      <c r="B96" s="131">
        <v>0.89312499999983996</v>
      </c>
      <c r="C96" s="130" t="s">
        <v>138</v>
      </c>
    </row>
    <row r="97" spans="1:3" x14ac:dyDescent="0.25">
      <c r="A97" s="130" t="s">
        <v>578</v>
      </c>
      <c r="B97" s="131">
        <v>0.83931799999979995</v>
      </c>
      <c r="C97" s="130" t="s">
        <v>140</v>
      </c>
    </row>
    <row r="98" spans="1:3" x14ac:dyDescent="0.25">
      <c r="A98" s="130" t="s">
        <v>579</v>
      </c>
      <c r="B98" s="131">
        <v>0.83852579999964005</v>
      </c>
      <c r="C98" s="130" t="s">
        <v>138</v>
      </c>
    </row>
    <row r="99" spans="1:3" x14ac:dyDescent="0.25">
      <c r="A99" s="130" t="s">
        <v>580</v>
      </c>
      <c r="B99" s="131">
        <v>0.81062499999960003</v>
      </c>
      <c r="C99" s="130" t="s">
        <v>138</v>
      </c>
    </row>
    <row r="100" spans="1:3" x14ac:dyDescent="0.25">
      <c r="A100" s="130" t="s">
        <v>581</v>
      </c>
      <c r="B100" s="131">
        <v>0.75271174999986001</v>
      </c>
      <c r="C100" s="130" t="s">
        <v>138</v>
      </c>
    </row>
    <row r="101" spans="1:3" x14ac:dyDescent="0.25">
      <c r="A101" s="130" t="s">
        <v>582</v>
      </c>
      <c r="B101" s="131">
        <v>0.75263624999951995</v>
      </c>
      <c r="C101" s="130" t="s">
        <v>104</v>
      </c>
    </row>
    <row r="102" spans="1:3" x14ac:dyDescent="0.25">
      <c r="A102" s="130" t="s">
        <v>583</v>
      </c>
      <c r="B102" s="131">
        <v>0.72931249999967995</v>
      </c>
      <c r="C102" s="130" t="s">
        <v>138</v>
      </c>
    </row>
    <row r="103" spans="1:3" x14ac:dyDescent="0.25">
      <c r="A103" s="130" t="s">
        <v>584</v>
      </c>
      <c r="B103" s="131">
        <v>0.69649999999991996</v>
      </c>
      <c r="C103" s="130" t="s">
        <v>138</v>
      </c>
    </row>
    <row r="104" spans="1:3" x14ac:dyDescent="0.25">
      <c r="A104" s="130" t="s">
        <v>585</v>
      </c>
      <c r="B104" s="131">
        <v>0.69649999999968004</v>
      </c>
      <c r="C104" s="130" t="s">
        <v>139</v>
      </c>
    </row>
    <row r="105" spans="1:3" x14ac:dyDescent="0.25">
      <c r="A105" s="130" t="s">
        <v>586</v>
      </c>
      <c r="B105" s="131">
        <v>0.69515000000000005</v>
      </c>
      <c r="C105" s="130" t="s">
        <v>140</v>
      </c>
    </row>
    <row r="106" spans="1:3" x14ac:dyDescent="0.25">
      <c r="A106" s="130" t="s">
        <v>587</v>
      </c>
      <c r="B106" s="131">
        <v>0.68989113000000002</v>
      </c>
      <c r="C106" s="130" t="s">
        <v>138</v>
      </c>
    </row>
    <row r="107" spans="1:3" x14ac:dyDescent="0.25">
      <c r="A107" s="130" t="s">
        <v>588</v>
      </c>
      <c r="B107" s="131">
        <v>0.66801874999968003</v>
      </c>
      <c r="C107" s="130" t="s">
        <v>138</v>
      </c>
    </row>
    <row r="108" spans="1:3" x14ac:dyDescent="0.25">
      <c r="A108" s="130" t="s">
        <v>589</v>
      </c>
      <c r="B108" s="131">
        <v>0.63419999999999999</v>
      </c>
      <c r="C108" s="130" t="s">
        <v>104</v>
      </c>
    </row>
    <row r="109" spans="1:3" x14ac:dyDescent="0.25">
      <c r="A109" s="130" t="s">
        <v>590</v>
      </c>
      <c r="B109" s="131">
        <v>0.62475499999967998</v>
      </c>
      <c r="C109" s="130" t="s">
        <v>138</v>
      </c>
    </row>
    <row r="110" spans="1:3" x14ac:dyDescent="0.25">
      <c r="A110" s="130" t="s">
        <v>591</v>
      </c>
      <c r="B110" s="131">
        <v>0.61043700000000001</v>
      </c>
      <c r="C110" s="130" t="s">
        <v>138</v>
      </c>
    </row>
    <row r="111" spans="1:3" x14ac:dyDescent="0.25">
      <c r="A111" s="130" t="s">
        <v>592</v>
      </c>
      <c r="B111" s="131">
        <v>0.58600620000000003</v>
      </c>
      <c r="C111" s="130" t="s">
        <v>138</v>
      </c>
    </row>
    <row r="112" spans="1:3" x14ac:dyDescent="0.25">
      <c r="A112" s="130" t="s">
        <v>593</v>
      </c>
      <c r="B112" s="131">
        <v>0.58099999999967999</v>
      </c>
      <c r="C112" s="130" t="s">
        <v>138</v>
      </c>
    </row>
    <row r="113" spans="1:3" x14ac:dyDescent="0.25">
      <c r="A113" s="130" t="s">
        <v>594</v>
      </c>
      <c r="B113" s="131">
        <v>0.57624999999983995</v>
      </c>
      <c r="C113" s="130" t="s">
        <v>104</v>
      </c>
    </row>
    <row r="114" spans="1:3" x14ac:dyDescent="0.25">
      <c r="A114" s="130" t="s">
        <v>595</v>
      </c>
      <c r="B114" s="131">
        <v>0.56874999999971998</v>
      </c>
      <c r="C114" s="130" t="s">
        <v>138</v>
      </c>
    </row>
    <row r="115" spans="1:3" x14ac:dyDescent="0.25">
      <c r="A115" s="130" t="s">
        <v>596</v>
      </c>
      <c r="B115" s="131">
        <v>0.56712499999992005</v>
      </c>
      <c r="C115" s="130" t="s">
        <v>138</v>
      </c>
    </row>
    <row r="116" spans="1:3" x14ac:dyDescent="0.25">
      <c r="A116" s="130" t="s">
        <v>597</v>
      </c>
      <c r="B116" s="131">
        <v>0.54582499999968004</v>
      </c>
      <c r="C116" s="130" t="s">
        <v>138</v>
      </c>
    </row>
    <row r="117" spans="1:3" x14ac:dyDescent="0.25">
      <c r="A117" s="130" t="s">
        <v>598</v>
      </c>
      <c r="B117" s="131">
        <v>0.52456199999999997</v>
      </c>
      <c r="C117" s="130" t="s">
        <v>138</v>
      </c>
    </row>
    <row r="118" spans="1:3" x14ac:dyDescent="0.25">
      <c r="A118" s="130" t="s">
        <v>599</v>
      </c>
      <c r="B118" s="131">
        <v>0.51520599999911998</v>
      </c>
      <c r="C118" s="130" t="s">
        <v>104</v>
      </c>
    </row>
    <row r="119" spans="1:3" x14ac:dyDescent="0.25">
      <c r="A119" s="130" t="s">
        <v>600</v>
      </c>
      <c r="B119" s="131">
        <v>0.51393749999969995</v>
      </c>
      <c r="C119" s="130" t="s">
        <v>138</v>
      </c>
    </row>
    <row r="120" spans="1:3" x14ac:dyDescent="0.25">
      <c r="A120" s="130" t="s">
        <v>601</v>
      </c>
      <c r="B120" s="131">
        <v>0.49999999999967998</v>
      </c>
      <c r="C120" s="130" t="s">
        <v>138</v>
      </c>
    </row>
    <row r="121" spans="1:3" x14ac:dyDescent="0.25">
      <c r="A121" s="130" t="s">
        <v>602</v>
      </c>
      <c r="B121" s="131">
        <v>0.49149999999971999</v>
      </c>
      <c r="C121" s="130" t="s">
        <v>139</v>
      </c>
    </row>
    <row r="122" spans="1:3" x14ac:dyDescent="0.25">
      <c r="A122" s="130" t="s">
        <v>603</v>
      </c>
      <c r="B122" s="131">
        <v>0.47512999999992001</v>
      </c>
      <c r="C122" s="130" t="s">
        <v>104</v>
      </c>
    </row>
    <row r="123" spans="1:3" x14ac:dyDescent="0.25">
      <c r="A123" s="130" t="s">
        <v>604</v>
      </c>
      <c r="B123" s="131">
        <v>0.47058999999984003</v>
      </c>
      <c r="C123" s="130" t="s">
        <v>138</v>
      </c>
    </row>
    <row r="124" spans="1:3" x14ac:dyDescent="0.25">
      <c r="A124" s="130" t="s">
        <v>605</v>
      </c>
      <c r="B124" s="131">
        <v>0.43844062999967998</v>
      </c>
      <c r="C124" s="130" t="s">
        <v>138</v>
      </c>
    </row>
    <row r="125" spans="1:3" x14ac:dyDescent="0.25">
      <c r="A125" s="130" t="s">
        <v>606</v>
      </c>
      <c r="B125" s="131">
        <v>0.41937499999979999</v>
      </c>
      <c r="C125" s="130" t="s">
        <v>138</v>
      </c>
    </row>
    <row r="126" spans="1:3" x14ac:dyDescent="0.25">
      <c r="A126" s="130" t="s">
        <v>607</v>
      </c>
      <c r="B126" s="131">
        <v>0.40624999999992001</v>
      </c>
      <c r="C126" s="130" t="s">
        <v>139</v>
      </c>
    </row>
    <row r="127" spans="1:3" x14ac:dyDescent="0.25">
      <c r="A127" s="130" t="s">
        <v>608</v>
      </c>
      <c r="B127" s="131">
        <v>0.39579750000000002</v>
      </c>
      <c r="C127" s="130" t="s">
        <v>138</v>
      </c>
    </row>
    <row r="128" spans="1:3" x14ac:dyDescent="0.25">
      <c r="A128" s="130" t="s">
        <v>609</v>
      </c>
      <c r="B128" s="131">
        <v>0.39384874999980002</v>
      </c>
      <c r="C128" s="130" t="s">
        <v>138</v>
      </c>
    </row>
    <row r="129" spans="1:3" x14ac:dyDescent="0.25">
      <c r="A129" s="130" t="s">
        <v>610</v>
      </c>
      <c r="B129" s="131">
        <v>0.39199999999986002</v>
      </c>
      <c r="C129" s="130" t="s">
        <v>140</v>
      </c>
    </row>
    <row r="130" spans="1:3" x14ac:dyDescent="0.25">
      <c r="A130" s="130" t="s">
        <v>611</v>
      </c>
      <c r="B130" s="131">
        <v>0.39124999999968002</v>
      </c>
      <c r="C130" s="130" t="s">
        <v>138</v>
      </c>
    </row>
    <row r="131" spans="1:3" x14ac:dyDescent="0.25">
      <c r="A131" s="130" t="s">
        <v>612</v>
      </c>
      <c r="B131" s="131">
        <v>0.39027343999980002</v>
      </c>
      <c r="C131" s="130" t="s">
        <v>104</v>
      </c>
    </row>
    <row r="132" spans="1:3" x14ac:dyDescent="0.25">
      <c r="A132" s="130" t="s">
        <v>613</v>
      </c>
      <c r="B132" s="131">
        <v>0.38655049999968</v>
      </c>
      <c r="C132" s="130" t="s">
        <v>138</v>
      </c>
    </row>
    <row r="133" spans="1:3" x14ac:dyDescent="0.25">
      <c r="A133" s="130" t="s">
        <v>614</v>
      </c>
      <c r="B133" s="131">
        <v>0.38632699999968001</v>
      </c>
      <c r="C133" s="130" t="s">
        <v>138</v>
      </c>
    </row>
    <row r="134" spans="1:3" x14ac:dyDescent="0.25">
      <c r="A134" s="130" t="s">
        <v>615</v>
      </c>
      <c r="B134" s="131">
        <v>0.38433099999960002</v>
      </c>
      <c r="C134" s="130" t="s">
        <v>104</v>
      </c>
    </row>
    <row r="135" spans="1:3" x14ac:dyDescent="0.25">
      <c r="A135" s="130" t="s">
        <v>616</v>
      </c>
      <c r="B135" s="131">
        <v>0.38374999999991999</v>
      </c>
      <c r="C135" s="130" t="s">
        <v>138</v>
      </c>
    </row>
    <row r="136" spans="1:3" x14ac:dyDescent="0.25">
      <c r="A136" s="130" t="s">
        <v>617</v>
      </c>
      <c r="B136" s="131">
        <v>0.37724849999892002</v>
      </c>
      <c r="C136" s="130" t="s">
        <v>139</v>
      </c>
    </row>
    <row r="137" spans="1:3" x14ac:dyDescent="0.25">
      <c r="A137" s="130" t="s">
        <v>618</v>
      </c>
      <c r="B137" s="131">
        <v>0.37480199999927999</v>
      </c>
      <c r="C137" s="130" t="s">
        <v>139</v>
      </c>
    </row>
    <row r="138" spans="1:3" x14ac:dyDescent="0.25">
      <c r="A138" s="130" t="s">
        <v>619</v>
      </c>
      <c r="B138" s="131">
        <v>0.35483300000000001</v>
      </c>
      <c r="C138" s="130" t="s">
        <v>139</v>
      </c>
    </row>
    <row r="139" spans="1:3" x14ac:dyDescent="0.25">
      <c r="A139" s="130" t="s">
        <v>620</v>
      </c>
      <c r="B139" s="131">
        <v>0.35187499999968003</v>
      </c>
      <c r="C139" s="130" t="s">
        <v>104</v>
      </c>
    </row>
    <row r="140" spans="1:3" x14ac:dyDescent="0.25">
      <c r="A140" s="130" t="s">
        <v>621</v>
      </c>
      <c r="B140" s="131">
        <v>0.34856499999983998</v>
      </c>
      <c r="C140" s="130" t="s">
        <v>105</v>
      </c>
    </row>
    <row r="141" spans="1:3" x14ac:dyDescent="0.25">
      <c r="A141" s="130" t="s">
        <v>622</v>
      </c>
      <c r="B141" s="131">
        <v>0.34849879999986</v>
      </c>
      <c r="C141" s="130" t="s">
        <v>138</v>
      </c>
    </row>
    <row r="142" spans="1:3" x14ac:dyDescent="0.25">
      <c r="A142" s="130" t="s">
        <v>623</v>
      </c>
      <c r="B142" s="131">
        <v>0.34749999999960002</v>
      </c>
      <c r="C142" s="130" t="s">
        <v>138</v>
      </c>
    </row>
    <row r="143" spans="1:3" x14ac:dyDescent="0.25">
      <c r="A143" s="130" t="s">
        <v>624</v>
      </c>
      <c r="B143" s="131">
        <v>0.34123099999967998</v>
      </c>
      <c r="C143" s="130" t="s">
        <v>138</v>
      </c>
    </row>
    <row r="144" spans="1:3" x14ac:dyDescent="0.25">
      <c r="A144" s="130" t="s">
        <v>625</v>
      </c>
      <c r="B144" s="131">
        <v>0.33334299999984002</v>
      </c>
      <c r="C144" s="130" t="s">
        <v>138</v>
      </c>
    </row>
    <row r="145" spans="1:3" x14ac:dyDescent="0.25">
      <c r="A145" s="130" t="s">
        <v>626</v>
      </c>
      <c r="B145" s="131">
        <v>0.31508849999999999</v>
      </c>
      <c r="C145" s="130" t="s">
        <v>138</v>
      </c>
    </row>
    <row r="146" spans="1:3" x14ac:dyDescent="0.25">
      <c r="A146" s="130" t="s">
        <v>627</v>
      </c>
      <c r="B146" s="131">
        <v>0.31424999999988001</v>
      </c>
      <c r="C146" s="130" t="s">
        <v>138</v>
      </c>
    </row>
    <row r="147" spans="1:3" x14ac:dyDescent="0.25">
      <c r="A147" s="130" t="s">
        <v>628</v>
      </c>
      <c r="B147" s="131">
        <v>0.31306200000000001</v>
      </c>
      <c r="C147" s="130" t="s">
        <v>140</v>
      </c>
    </row>
    <row r="148" spans="1:3" x14ac:dyDescent="0.25">
      <c r="A148" s="130" t="s">
        <v>629</v>
      </c>
      <c r="B148" s="131">
        <v>0.30375000000000002</v>
      </c>
      <c r="C148" s="130" t="s">
        <v>104</v>
      </c>
    </row>
    <row r="149" spans="1:3" x14ac:dyDescent="0.25">
      <c r="A149" s="130" t="s">
        <v>630</v>
      </c>
      <c r="B149" s="131">
        <v>0.30285674999987999</v>
      </c>
      <c r="C149" s="130" t="s">
        <v>138</v>
      </c>
    </row>
    <row r="150" spans="1:3" x14ac:dyDescent="0.25">
      <c r="A150" s="130" t="s">
        <v>631</v>
      </c>
      <c r="B150" s="131">
        <v>0.29774879999999998</v>
      </c>
      <c r="C150" s="130" t="s">
        <v>138</v>
      </c>
    </row>
    <row r="151" spans="1:3" x14ac:dyDescent="0.25">
      <c r="A151" s="130" t="s">
        <v>632</v>
      </c>
      <c r="B151" s="131">
        <v>0.29774879999999998</v>
      </c>
      <c r="C151" s="130" t="s">
        <v>138</v>
      </c>
    </row>
    <row r="152" spans="1:3" x14ac:dyDescent="0.25">
      <c r="A152" s="130" t="s">
        <v>633</v>
      </c>
      <c r="B152" s="131">
        <v>0.29719999999968</v>
      </c>
      <c r="C152" s="130" t="s">
        <v>138</v>
      </c>
    </row>
    <row r="153" spans="1:3" x14ac:dyDescent="0.25">
      <c r="A153" s="130" t="s">
        <v>634</v>
      </c>
      <c r="B153" s="131">
        <v>0.29584999999967998</v>
      </c>
      <c r="C153" s="130" t="s">
        <v>139</v>
      </c>
    </row>
    <row r="154" spans="1:3" x14ac:dyDescent="0.25">
      <c r="A154" s="130" t="s">
        <v>635</v>
      </c>
      <c r="B154" s="131">
        <v>0.28875000000000001</v>
      </c>
      <c r="C154" s="130" t="s">
        <v>138</v>
      </c>
    </row>
    <row r="155" spans="1:3" x14ac:dyDescent="0.25">
      <c r="A155" s="130" t="s">
        <v>636</v>
      </c>
      <c r="B155" s="131">
        <v>0.28049999999976</v>
      </c>
      <c r="C155" s="130" t="s">
        <v>139</v>
      </c>
    </row>
    <row r="156" spans="1:3" x14ac:dyDescent="0.25">
      <c r="A156" s="130" t="s">
        <v>637</v>
      </c>
      <c r="B156" s="131">
        <v>0.27855000000000002</v>
      </c>
      <c r="C156" s="130" t="s">
        <v>104</v>
      </c>
    </row>
    <row r="157" spans="1:3" x14ac:dyDescent="0.25">
      <c r="A157" s="130" t="s">
        <v>638</v>
      </c>
      <c r="B157" s="131">
        <v>0.25506249999983999</v>
      </c>
      <c r="C157" s="130" t="s">
        <v>138</v>
      </c>
    </row>
    <row r="158" spans="1:3" x14ac:dyDescent="0.25">
      <c r="A158" s="130" t="s">
        <v>639</v>
      </c>
      <c r="B158" s="131">
        <v>0.24574999999968</v>
      </c>
      <c r="C158" s="130" t="s">
        <v>138</v>
      </c>
    </row>
    <row r="159" spans="1:3" x14ac:dyDescent="0.25">
      <c r="A159" s="130" t="s">
        <v>640</v>
      </c>
      <c r="B159" s="131">
        <v>0.24223919999976001</v>
      </c>
      <c r="C159" s="130" t="s">
        <v>105</v>
      </c>
    </row>
    <row r="160" spans="1:3" x14ac:dyDescent="0.25">
      <c r="A160" s="130" t="s">
        <v>641</v>
      </c>
      <c r="B160" s="131">
        <v>0.23751999999972001</v>
      </c>
      <c r="C160" s="130" t="s">
        <v>138</v>
      </c>
    </row>
    <row r="161" spans="1:3" x14ac:dyDescent="0.25">
      <c r="A161" s="130" t="s">
        <v>642</v>
      </c>
      <c r="B161" s="131">
        <v>0.23501999999987999</v>
      </c>
      <c r="C161" s="130" t="s">
        <v>138</v>
      </c>
    </row>
    <row r="162" spans="1:3" x14ac:dyDescent="0.25">
      <c r="A162" s="130" t="s">
        <v>643</v>
      </c>
      <c r="B162" s="131">
        <v>0.22925749999968001</v>
      </c>
      <c r="C162" s="130" t="s">
        <v>138</v>
      </c>
    </row>
    <row r="163" spans="1:3" x14ac:dyDescent="0.25">
      <c r="A163" s="130" t="s">
        <v>644</v>
      </c>
      <c r="B163" s="131">
        <v>0.22675103999999999</v>
      </c>
      <c r="C163" s="130" t="s">
        <v>105</v>
      </c>
    </row>
    <row r="164" spans="1:3" x14ac:dyDescent="0.25">
      <c r="A164" s="130" t="s">
        <v>645</v>
      </c>
      <c r="B164" s="131">
        <v>0.21812499999971999</v>
      </c>
      <c r="C164" s="130" t="s">
        <v>138</v>
      </c>
    </row>
    <row r="165" spans="1:3" x14ac:dyDescent="0.25">
      <c r="A165" s="130" t="s">
        <v>646</v>
      </c>
      <c r="B165" s="131">
        <v>0.21564749999999999</v>
      </c>
      <c r="C165" s="130" t="s">
        <v>140</v>
      </c>
    </row>
    <row r="166" spans="1:3" x14ac:dyDescent="0.25">
      <c r="A166" s="130" t="s">
        <v>647</v>
      </c>
      <c r="B166" s="131">
        <v>0.21412499999963999</v>
      </c>
      <c r="C166" s="130" t="s">
        <v>139</v>
      </c>
    </row>
    <row r="167" spans="1:3" x14ac:dyDescent="0.25">
      <c r="A167" s="130" t="s">
        <v>648</v>
      </c>
      <c r="B167" s="131">
        <v>0.20753874999984001</v>
      </c>
      <c r="C167" s="130" t="s">
        <v>138</v>
      </c>
    </row>
    <row r="168" spans="1:3" x14ac:dyDescent="0.25">
      <c r="A168" s="130" t="s">
        <v>649</v>
      </c>
      <c r="B168" s="131">
        <v>0.20566799999999999</v>
      </c>
      <c r="C168" s="130" t="s">
        <v>139</v>
      </c>
    </row>
    <row r="169" spans="1:3" x14ac:dyDescent="0.25">
      <c r="A169" s="130" t="s">
        <v>650</v>
      </c>
      <c r="B169" s="131">
        <v>0.20250000000000001</v>
      </c>
      <c r="C169" s="130" t="s">
        <v>138</v>
      </c>
    </row>
    <row r="170" spans="1:3" x14ac:dyDescent="0.25">
      <c r="A170" s="130" t="s">
        <v>651</v>
      </c>
      <c r="B170" s="131">
        <v>0.19987499999979</v>
      </c>
      <c r="C170" s="130" t="s">
        <v>138</v>
      </c>
    </row>
    <row r="171" spans="1:3" x14ac:dyDescent="0.25">
      <c r="A171" s="130" t="s">
        <v>652</v>
      </c>
      <c r="B171" s="131">
        <v>0.19949999999976001</v>
      </c>
      <c r="C171" s="130" t="s">
        <v>138</v>
      </c>
    </row>
    <row r="172" spans="1:3" x14ac:dyDescent="0.25">
      <c r="A172" s="130" t="s">
        <v>141</v>
      </c>
      <c r="B172" s="131">
        <v>0.19949999999976001</v>
      </c>
      <c r="C172" s="130" t="s">
        <v>141</v>
      </c>
    </row>
    <row r="173" spans="1:3" x14ac:dyDescent="0.25">
      <c r="A173" s="130" t="s">
        <v>653</v>
      </c>
      <c r="B173" s="131">
        <v>0.19447500000000001</v>
      </c>
      <c r="C173" s="130" t="s">
        <v>140</v>
      </c>
    </row>
    <row r="174" spans="1:3" x14ac:dyDescent="0.25">
      <c r="A174" s="130" t="s">
        <v>654</v>
      </c>
      <c r="B174" s="131">
        <v>0.19249999999968001</v>
      </c>
      <c r="C174" s="130" t="s">
        <v>138</v>
      </c>
    </row>
    <row r="175" spans="1:3" x14ac:dyDescent="0.25">
      <c r="A175" s="130" t="s">
        <v>655</v>
      </c>
      <c r="B175" s="131">
        <v>0.18635099999975999</v>
      </c>
      <c r="C175" s="130" t="s">
        <v>138</v>
      </c>
    </row>
    <row r="176" spans="1:3" x14ac:dyDescent="0.25">
      <c r="A176" s="130" t="s">
        <v>656</v>
      </c>
      <c r="B176" s="131">
        <v>0.18410599999974001</v>
      </c>
      <c r="C176" s="130" t="s">
        <v>139</v>
      </c>
    </row>
    <row r="177" spans="1:3" x14ac:dyDescent="0.25">
      <c r="A177" s="130" t="s">
        <v>657</v>
      </c>
      <c r="B177" s="131">
        <v>0.18398469999983999</v>
      </c>
      <c r="C177" s="130" t="s">
        <v>138</v>
      </c>
    </row>
    <row r="178" spans="1:3" x14ac:dyDescent="0.25">
      <c r="A178" s="130" t="s">
        <v>658</v>
      </c>
      <c r="B178" s="131">
        <v>0.18383499999983999</v>
      </c>
      <c r="C178" s="130" t="s">
        <v>138</v>
      </c>
    </row>
    <row r="179" spans="1:3" x14ac:dyDescent="0.25">
      <c r="A179" s="130" t="s">
        <v>659</v>
      </c>
      <c r="B179" s="131">
        <v>0.18362249999999999</v>
      </c>
      <c r="C179" s="130" t="s">
        <v>140</v>
      </c>
    </row>
    <row r="180" spans="1:3" x14ac:dyDescent="0.25">
      <c r="A180" s="130" t="s">
        <v>660</v>
      </c>
      <c r="B180" s="131">
        <v>0.1777699999998</v>
      </c>
      <c r="C180" s="130" t="s">
        <v>105</v>
      </c>
    </row>
    <row r="181" spans="1:3" x14ac:dyDescent="0.25">
      <c r="A181" s="130" t="s">
        <v>661</v>
      </c>
      <c r="B181" s="131">
        <v>0.177255</v>
      </c>
      <c r="C181" s="130" t="s">
        <v>104</v>
      </c>
    </row>
    <row r="182" spans="1:3" x14ac:dyDescent="0.25">
      <c r="A182" s="130" t="s">
        <v>662</v>
      </c>
      <c r="B182" s="131">
        <v>0.17149999999967999</v>
      </c>
      <c r="C182" s="130" t="s">
        <v>138</v>
      </c>
    </row>
    <row r="183" spans="1:3" x14ac:dyDescent="0.25">
      <c r="A183" s="130" t="s">
        <v>663</v>
      </c>
      <c r="B183" s="131">
        <v>0.1651249999992</v>
      </c>
      <c r="C183" s="130" t="s">
        <v>140</v>
      </c>
    </row>
    <row r="184" spans="1:3" x14ac:dyDescent="0.25">
      <c r="A184" s="130" t="s">
        <v>664</v>
      </c>
      <c r="B184" s="131">
        <v>0.16449749999999999</v>
      </c>
      <c r="C184" s="130" t="s">
        <v>140</v>
      </c>
    </row>
    <row r="185" spans="1:3" x14ac:dyDescent="0.25">
      <c r="A185" s="130" t="s">
        <v>665</v>
      </c>
      <c r="B185" s="131">
        <v>0.15598624999985999</v>
      </c>
      <c r="C185" s="130" t="s">
        <v>138</v>
      </c>
    </row>
    <row r="186" spans="1:3" x14ac:dyDescent="0.25">
      <c r="A186" s="130" t="s">
        <v>666</v>
      </c>
      <c r="B186" s="131">
        <v>0.1498024999998</v>
      </c>
      <c r="C186" s="130" t="s">
        <v>140</v>
      </c>
    </row>
    <row r="187" spans="1:3" x14ac:dyDescent="0.25">
      <c r="A187" s="130" t="s">
        <v>667</v>
      </c>
      <c r="B187" s="131">
        <v>0.14965624999968</v>
      </c>
      <c r="C187" s="130" t="s">
        <v>140</v>
      </c>
    </row>
    <row r="188" spans="1:3" x14ac:dyDescent="0.25">
      <c r="A188" s="130" t="s">
        <v>668</v>
      </c>
      <c r="B188" s="131">
        <v>0.1489474999998</v>
      </c>
      <c r="C188" s="130" t="s">
        <v>140</v>
      </c>
    </row>
    <row r="189" spans="1:3" x14ac:dyDescent="0.25">
      <c r="A189" s="130" t="s">
        <v>669</v>
      </c>
      <c r="B189" s="131">
        <v>0.14887439999999999</v>
      </c>
      <c r="C189" s="130" t="s">
        <v>138</v>
      </c>
    </row>
    <row r="190" spans="1:3" x14ac:dyDescent="0.25">
      <c r="A190" s="130" t="s">
        <v>670</v>
      </c>
      <c r="B190" s="131">
        <v>0.14651499999996001</v>
      </c>
      <c r="C190" s="130" t="s">
        <v>138</v>
      </c>
    </row>
    <row r="191" spans="1:3" x14ac:dyDescent="0.25">
      <c r="A191" s="130" t="s">
        <v>671</v>
      </c>
      <c r="B191" s="131">
        <v>0.13562499999984001</v>
      </c>
      <c r="C191" s="130" t="s">
        <v>138</v>
      </c>
    </row>
    <row r="192" spans="1:3" x14ac:dyDescent="0.25">
      <c r="A192" s="130" t="s">
        <v>672</v>
      </c>
      <c r="B192" s="131">
        <v>0.13374999999959999</v>
      </c>
      <c r="C192" s="130" t="s">
        <v>138</v>
      </c>
    </row>
    <row r="193" spans="1:3" x14ac:dyDescent="0.25">
      <c r="A193" s="130" t="s">
        <v>673</v>
      </c>
      <c r="B193" s="131">
        <v>0.13299999999984</v>
      </c>
      <c r="C193" s="130" t="s">
        <v>138</v>
      </c>
    </row>
    <row r="194" spans="1:3" x14ac:dyDescent="0.25">
      <c r="A194" s="130" t="s">
        <v>674</v>
      </c>
      <c r="B194" s="131">
        <v>0.13021799999976</v>
      </c>
      <c r="C194" s="130" t="s">
        <v>139</v>
      </c>
    </row>
    <row r="195" spans="1:3" x14ac:dyDescent="0.25">
      <c r="A195" s="130" t="s">
        <v>675</v>
      </c>
      <c r="B195" s="131">
        <v>0.12976249999968001</v>
      </c>
      <c r="C195" s="130" t="s">
        <v>138</v>
      </c>
    </row>
    <row r="196" spans="1:3" x14ac:dyDescent="0.25">
      <c r="A196" s="130" t="s">
        <v>676</v>
      </c>
      <c r="B196" s="131">
        <v>0.12926699999999999</v>
      </c>
      <c r="C196" s="130" t="s">
        <v>139</v>
      </c>
    </row>
    <row r="197" spans="1:3" x14ac:dyDescent="0.25">
      <c r="A197" s="130" t="s">
        <v>677</v>
      </c>
      <c r="B197" s="131">
        <v>0.12882299999975999</v>
      </c>
      <c r="C197" s="130" t="s">
        <v>103</v>
      </c>
    </row>
    <row r="198" spans="1:3" x14ac:dyDescent="0.25">
      <c r="A198" s="130" t="s">
        <v>678</v>
      </c>
      <c r="B198" s="131">
        <v>0.12424999999968001</v>
      </c>
      <c r="C198" s="130" t="s">
        <v>138</v>
      </c>
    </row>
    <row r="199" spans="1:3" x14ac:dyDescent="0.25">
      <c r="A199" s="130" t="s">
        <v>679</v>
      </c>
      <c r="B199" s="131">
        <v>0.12275999999999999</v>
      </c>
      <c r="C199" s="130" t="s">
        <v>138</v>
      </c>
    </row>
    <row r="200" spans="1:3" x14ac:dyDescent="0.25">
      <c r="A200" s="130" t="s">
        <v>680</v>
      </c>
      <c r="B200" s="131">
        <v>0.1209375</v>
      </c>
      <c r="C200" s="130" t="s">
        <v>138</v>
      </c>
    </row>
    <row r="201" spans="1:3" x14ac:dyDescent="0.25">
      <c r="A201" s="130" t="s">
        <v>681</v>
      </c>
      <c r="B201" s="131">
        <v>0.1167499999998</v>
      </c>
      <c r="C201" s="130" t="s">
        <v>140</v>
      </c>
    </row>
    <row r="202" spans="1:3" x14ac:dyDescent="0.25">
      <c r="A202" s="130" t="s">
        <v>682</v>
      </c>
      <c r="B202" s="131">
        <v>0.11332999999968001</v>
      </c>
      <c r="C202" s="130" t="s">
        <v>138</v>
      </c>
    </row>
    <row r="203" spans="1:3" x14ac:dyDescent="0.25">
      <c r="A203" s="130" t="s">
        <v>683</v>
      </c>
      <c r="B203" s="131">
        <v>0.1125</v>
      </c>
      <c r="C203" s="130" t="s">
        <v>138</v>
      </c>
    </row>
    <row r="204" spans="1:3" x14ac:dyDescent="0.25">
      <c r="A204" s="130" t="s">
        <v>684</v>
      </c>
      <c r="B204" s="131">
        <v>0.10453499999976</v>
      </c>
      <c r="C204" s="130" t="s">
        <v>139</v>
      </c>
    </row>
    <row r="205" spans="1:3" x14ac:dyDescent="0.25">
      <c r="A205" s="130" t="s">
        <v>685</v>
      </c>
      <c r="B205" s="131">
        <v>0.10237499999999999</v>
      </c>
      <c r="C205" s="130" t="s">
        <v>138</v>
      </c>
    </row>
    <row r="206" spans="1:3" x14ac:dyDescent="0.25">
      <c r="A206" s="130" t="s">
        <v>686</v>
      </c>
      <c r="B206" s="131">
        <v>9.8749999999799998E-2</v>
      </c>
      <c r="C206" s="130" t="s">
        <v>138</v>
      </c>
    </row>
    <row r="207" spans="1:3" x14ac:dyDescent="0.25">
      <c r="A207" s="130" t="s">
        <v>687</v>
      </c>
      <c r="B207" s="131">
        <v>9.6942999999600002E-2</v>
      </c>
      <c r="C207" s="130" t="s">
        <v>138</v>
      </c>
    </row>
    <row r="208" spans="1:3" x14ac:dyDescent="0.25">
      <c r="A208" s="130" t="s">
        <v>688</v>
      </c>
      <c r="B208" s="131">
        <v>9.4289999999759996E-2</v>
      </c>
      <c r="C208" s="130" t="s">
        <v>140</v>
      </c>
    </row>
    <row r="209" spans="1:3" x14ac:dyDescent="0.25">
      <c r="A209" s="130" t="s">
        <v>689</v>
      </c>
      <c r="B209" s="131">
        <v>9.1772499999839996E-2</v>
      </c>
      <c r="C209" s="130" t="s">
        <v>138</v>
      </c>
    </row>
    <row r="210" spans="1:3" x14ac:dyDescent="0.25">
      <c r="A210" s="130" t="s">
        <v>690</v>
      </c>
      <c r="B210" s="131">
        <v>8.0499999999899999E-2</v>
      </c>
      <c r="C210" s="130" t="s">
        <v>138</v>
      </c>
    </row>
    <row r="211" spans="1:3" x14ac:dyDescent="0.25">
      <c r="A211" s="130" t="s">
        <v>691</v>
      </c>
      <c r="B211" s="131">
        <v>7.4999999999999997E-2</v>
      </c>
      <c r="C211" s="130" t="s">
        <v>138</v>
      </c>
    </row>
    <row r="212" spans="1:3" x14ac:dyDescent="0.25">
      <c r="A212" s="130" t="s">
        <v>692</v>
      </c>
      <c r="B212" s="131">
        <v>7.4999999999999997E-2</v>
      </c>
      <c r="C212" s="130" t="s">
        <v>138</v>
      </c>
    </row>
    <row r="213" spans="1:3" x14ac:dyDescent="0.25">
      <c r="A213" s="130" t="s">
        <v>693</v>
      </c>
      <c r="B213" s="131">
        <v>7.4999999999999997E-2</v>
      </c>
      <c r="C213" s="130" t="s">
        <v>138</v>
      </c>
    </row>
    <row r="214" spans="1:3" x14ac:dyDescent="0.25">
      <c r="A214" s="130" t="s">
        <v>694</v>
      </c>
      <c r="B214" s="131">
        <v>7.4999999999969993E-2</v>
      </c>
      <c r="C214" s="130" t="s">
        <v>138</v>
      </c>
    </row>
    <row r="215" spans="1:3" x14ac:dyDescent="0.25">
      <c r="A215" s="130" t="s">
        <v>695</v>
      </c>
      <c r="B215" s="131">
        <v>7.0722499999199995E-2</v>
      </c>
      <c r="C215" s="130" t="s">
        <v>103</v>
      </c>
    </row>
    <row r="216" spans="1:3" x14ac:dyDescent="0.25">
      <c r="A216" s="130" t="s">
        <v>696</v>
      </c>
      <c r="B216" s="131">
        <v>6.7345999999799996E-2</v>
      </c>
      <c r="C216" s="130" t="s">
        <v>104</v>
      </c>
    </row>
    <row r="217" spans="1:3" x14ac:dyDescent="0.25">
      <c r="A217" s="130" t="s">
        <v>697</v>
      </c>
      <c r="B217" s="131">
        <v>5.9823750000000002E-2</v>
      </c>
      <c r="C217" s="130" t="s">
        <v>104</v>
      </c>
    </row>
    <row r="218" spans="1:3" x14ac:dyDescent="0.25">
      <c r="A218" s="130" t="s">
        <v>698</v>
      </c>
      <c r="B218" s="131">
        <v>4.7649999999840001E-2</v>
      </c>
      <c r="C218" s="130" t="s">
        <v>104</v>
      </c>
    </row>
    <row r="219" spans="1:3" x14ac:dyDescent="0.25">
      <c r="A219" s="130" t="s">
        <v>699</v>
      </c>
      <c r="B219" s="131">
        <v>4.2589999999680002E-2</v>
      </c>
      <c r="C219" s="130" t="s">
        <v>138</v>
      </c>
    </row>
    <row r="220" spans="1:3" x14ac:dyDescent="0.25">
      <c r="A220" s="130" t="s">
        <v>700</v>
      </c>
      <c r="B220" s="131">
        <v>3.0006249999659999E-2</v>
      </c>
      <c r="C220" s="130" t="s">
        <v>138</v>
      </c>
    </row>
    <row r="221" spans="1:3" x14ac:dyDescent="0.25">
      <c r="A221" s="130" t="s">
        <v>701</v>
      </c>
      <c r="B221" s="131">
        <v>2.4999999999840001E-2</v>
      </c>
      <c r="C221" s="130" t="s">
        <v>138</v>
      </c>
    </row>
    <row r="222" spans="1:3" x14ac:dyDescent="0.25">
      <c r="A222" s="130" t="s">
        <v>702</v>
      </c>
      <c r="B222" s="131">
        <v>2.359374999984E-2</v>
      </c>
      <c r="C222" s="130" t="s">
        <v>139</v>
      </c>
    </row>
    <row r="223" spans="1:3" x14ac:dyDescent="0.25">
      <c r="A223" s="130" t="s">
        <v>703</v>
      </c>
      <c r="B223" s="131">
        <v>1.249999999992E-2</v>
      </c>
      <c r="C223" s="130" t="s">
        <v>103</v>
      </c>
    </row>
    <row r="224" spans="1:3" x14ac:dyDescent="0.25">
      <c r="A224" s="130" t="s">
        <v>704</v>
      </c>
      <c r="B224" s="131">
        <v>0</v>
      </c>
      <c r="C224" s="130" t="s">
        <v>138</v>
      </c>
    </row>
    <row r="225" spans="1:3" x14ac:dyDescent="0.25">
      <c r="A225" s="130" t="s">
        <v>705</v>
      </c>
      <c r="B225" s="131">
        <v>0</v>
      </c>
      <c r="C225" s="130" t="s">
        <v>140</v>
      </c>
    </row>
    <row r="226" spans="1:3" x14ac:dyDescent="0.25">
      <c r="A226" s="130" t="s">
        <v>706</v>
      </c>
      <c r="B226" s="131">
        <v>0</v>
      </c>
      <c r="C226" s="130" t="s">
        <v>138</v>
      </c>
    </row>
    <row r="227" spans="1:3" x14ac:dyDescent="0.25">
      <c r="A227" s="130" t="s">
        <v>707</v>
      </c>
      <c r="B227" s="131">
        <v>0</v>
      </c>
      <c r="C227" s="130" t="s">
        <v>139</v>
      </c>
    </row>
    <row r="228" spans="1:3" x14ac:dyDescent="0.25">
      <c r="A228" s="130" t="s">
        <v>708</v>
      </c>
      <c r="B228" s="131">
        <v>0</v>
      </c>
      <c r="C228" s="130" t="s">
        <v>138</v>
      </c>
    </row>
    <row r="229" spans="1:3" x14ac:dyDescent="0.25">
      <c r="A229" s="130" t="s">
        <v>709</v>
      </c>
      <c r="B229" s="131">
        <v>0</v>
      </c>
      <c r="C229" s="130" t="s">
        <v>138</v>
      </c>
    </row>
    <row r="230" spans="1:3" x14ac:dyDescent="0.25">
      <c r="A230" s="130" t="s">
        <v>710</v>
      </c>
      <c r="B230" s="131">
        <v>0</v>
      </c>
      <c r="C230" s="130" t="s">
        <v>139</v>
      </c>
    </row>
    <row r="231" spans="1:3" x14ac:dyDescent="0.25">
      <c r="A231" s="130" t="s">
        <v>711</v>
      </c>
      <c r="B231" s="131">
        <v>0</v>
      </c>
      <c r="C231" s="130" t="s">
        <v>139</v>
      </c>
    </row>
    <row r="232" spans="1:3" x14ac:dyDescent="0.25">
      <c r="A232" s="130" t="s">
        <v>712</v>
      </c>
      <c r="B232" s="131">
        <v>0</v>
      </c>
      <c r="C232" s="130" t="s">
        <v>140</v>
      </c>
    </row>
    <row r="233" spans="1:3" x14ac:dyDescent="0.25">
      <c r="A233" s="130" t="s">
        <v>713</v>
      </c>
      <c r="B233" s="131">
        <v>0</v>
      </c>
      <c r="C233" s="130" t="s">
        <v>140</v>
      </c>
    </row>
    <row r="234" spans="1:3" x14ac:dyDescent="0.25">
      <c r="A234" s="130" t="s">
        <v>714</v>
      </c>
      <c r="B234" s="131">
        <v>0</v>
      </c>
      <c r="C234" s="130" t="s">
        <v>140</v>
      </c>
    </row>
    <row r="235" spans="1:3" x14ac:dyDescent="0.25">
      <c r="A235" s="130" t="s">
        <v>715</v>
      </c>
      <c r="B235" s="131">
        <v>0</v>
      </c>
      <c r="C235" s="130" t="s">
        <v>138</v>
      </c>
    </row>
    <row r="236" spans="1:3" x14ac:dyDescent="0.25">
      <c r="A236" s="130" t="s">
        <v>716</v>
      </c>
      <c r="B236" s="131">
        <v>0</v>
      </c>
      <c r="C236" s="130" t="s">
        <v>104</v>
      </c>
    </row>
    <row r="237" spans="1:3" x14ac:dyDescent="0.25">
      <c r="A237" s="130" t="s">
        <v>717</v>
      </c>
      <c r="B237" s="131">
        <v>0</v>
      </c>
      <c r="C237" s="130" t="s">
        <v>139</v>
      </c>
    </row>
    <row r="238" spans="1:3" x14ac:dyDescent="0.25">
      <c r="A238" s="130" t="s">
        <v>718</v>
      </c>
      <c r="B238" s="131">
        <v>0</v>
      </c>
      <c r="C238" s="130" t="s">
        <v>138</v>
      </c>
    </row>
    <row r="239" spans="1:3" x14ac:dyDescent="0.25">
      <c r="A239" s="130" t="s">
        <v>719</v>
      </c>
      <c r="B239" s="131">
        <v>0</v>
      </c>
      <c r="C239" s="130" t="s">
        <v>138</v>
      </c>
    </row>
    <row r="240" spans="1:3" x14ac:dyDescent="0.25">
      <c r="A240" s="132" t="s">
        <v>493</v>
      </c>
      <c r="B240" s="133">
        <v>400.31720127990798</v>
      </c>
      <c r="C240" s="134"/>
    </row>
  </sheetData>
  <hyperlinks>
    <hyperlink ref="A25" location="'Innholdsside '!A1" display="Innhold" xr:uid="{D82D452E-2A50-439E-8AF0-EC98937CB64C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FAB3-CB3E-4E6B-8129-81654316D583}">
  <sheetPr codeName="Ark22"/>
  <dimension ref="A1:E17"/>
  <sheetViews>
    <sheetView workbookViewId="0">
      <selection activeCell="A17" sqref="A17"/>
    </sheetView>
  </sheetViews>
  <sheetFormatPr baseColWidth="10" defaultColWidth="9.109375" defaultRowHeight="13.2" x14ac:dyDescent="0.25"/>
  <cols>
    <col min="1" max="1" width="12.5546875" style="119" bestFit="1" customWidth="1"/>
    <col min="2" max="2" width="13.109375" style="119" customWidth="1"/>
    <col min="3" max="3" width="11.33203125" style="119" customWidth="1"/>
    <col min="4" max="4" width="15.5546875" style="119" customWidth="1"/>
    <col min="5" max="5" width="14.44140625" style="119" customWidth="1"/>
    <col min="6" max="16384" width="9.109375" style="119"/>
  </cols>
  <sheetData>
    <row r="1" spans="1:5" ht="14.4" x14ac:dyDescent="0.3">
      <c r="A1" s="156" t="s">
        <v>474</v>
      </c>
      <c r="B1" s="135" t="s">
        <v>58</v>
      </c>
    </row>
    <row r="4" spans="1:5" ht="46.2" x14ac:dyDescent="0.25">
      <c r="A4" s="136" t="s">
        <v>720</v>
      </c>
      <c r="B4" s="137" t="s">
        <v>721</v>
      </c>
      <c r="C4" s="137" t="s">
        <v>722</v>
      </c>
      <c r="D4" s="137" t="s">
        <v>723</v>
      </c>
      <c r="E4" s="138" t="s">
        <v>724</v>
      </c>
    </row>
    <row r="5" spans="1:5" x14ac:dyDescent="0.25">
      <c r="A5" s="119" t="s">
        <v>725</v>
      </c>
      <c r="B5" s="139">
        <v>62</v>
      </c>
      <c r="C5" s="139">
        <v>29</v>
      </c>
      <c r="D5" s="139">
        <v>55</v>
      </c>
      <c r="E5" s="140">
        <f>C5/62</f>
        <v>0.46774193548387094</v>
      </c>
    </row>
    <row r="6" spans="1:5" x14ac:dyDescent="0.25">
      <c r="A6" s="119" t="s">
        <v>726</v>
      </c>
      <c r="B6" s="139">
        <v>44</v>
      </c>
      <c r="C6" s="139">
        <v>11</v>
      </c>
      <c r="D6" s="139">
        <v>17</v>
      </c>
      <c r="E6" s="140">
        <f>C6/44</f>
        <v>0.25</v>
      </c>
    </row>
    <row r="7" spans="1:5" x14ac:dyDescent="0.25">
      <c r="A7" s="119" t="s">
        <v>727</v>
      </c>
      <c r="B7" s="139">
        <v>34</v>
      </c>
      <c r="C7" s="139">
        <v>8</v>
      </c>
      <c r="D7" s="139">
        <v>13</v>
      </c>
      <c r="E7" s="140">
        <f>C7/24</f>
        <v>0.33333333333333331</v>
      </c>
    </row>
    <row r="8" spans="1:5" x14ac:dyDescent="0.25">
      <c r="A8" s="119" t="s">
        <v>728</v>
      </c>
      <c r="B8" s="139">
        <v>24</v>
      </c>
      <c r="C8" s="139">
        <v>12</v>
      </c>
      <c r="D8" s="139">
        <v>12</v>
      </c>
      <c r="E8" s="140">
        <f>C8/34</f>
        <v>0.35294117647058826</v>
      </c>
    </row>
    <row r="9" spans="1:5" x14ac:dyDescent="0.25">
      <c r="A9" s="119" t="s">
        <v>729</v>
      </c>
      <c r="B9" s="139">
        <v>16</v>
      </c>
      <c r="C9" s="139">
        <v>5</v>
      </c>
      <c r="D9" s="139">
        <v>7</v>
      </c>
      <c r="E9" s="140">
        <f>C9/16</f>
        <v>0.3125</v>
      </c>
    </row>
    <row r="10" spans="1:5" x14ac:dyDescent="0.25">
      <c r="A10" s="119" t="s">
        <v>730</v>
      </c>
      <c r="B10" s="139">
        <v>14</v>
      </c>
      <c r="C10" s="139">
        <v>5</v>
      </c>
      <c r="D10" s="139">
        <v>6</v>
      </c>
      <c r="E10" s="140">
        <f>C10/14</f>
        <v>0.35714285714285715</v>
      </c>
    </row>
    <row r="11" spans="1:5" x14ac:dyDescent="0.25">
      <c r="A11" s="119" t="s">
        <v>731</v>
      </c>
      <c r="B11" s="139">
        <v>9</v>
      </c>
      <c r="C11" s="139">
        <v>3</v>
      </c>
      <c r="D11" s="139">
        <v>3</v>
      </c>
      <c r="E11" s="140">
        <f>C11/9</f>
        <v>0.33333333333333331</v>
      </c>
    </row>
    <row r="12" spans="1:5" x14ac:dyDescent="0.25">
      <c r="A12" s="119" t="s">
        <v>732</v>
      </c>
      <c r="B12" s="139">
        <v>7</v>
      </c>
      <c r="C12" s="139">
        <v>3</v>
      </c>
      <c r="D12" s="139">
        <v>3</v>
      </c>
      <c r="E12" s="140">
        <f>C12/7</f>
        <v>0.42857142857142855</v>
      </c>
    </row>
    <row r="13" spans="1:5" x14ac:dyDescent="0.25">
      <c r="A13" s="119" t="s">
        <v>733</v>
      </c>
      <c r="B13" s="139">
        <v>0</v>
      </c>
      <c r="C13" s="139">
        <v>0</v>
      </c>
      <c r="D13" s="139">
        <v>0</v>
      </c>
      <c r="E13" s="140">
        <f>C13/62</f>
        <v>0</v>
      </c>
    </row>
    <row r="15" spans="1:5" x14ac:dyDescent="0.25">
      <c r="A15" s="119" t="s">
        <v>510</v>
      </c>
    </row>
    <row r="17" spans="1:1" ht="14.4" x14ac:dyDescent="0.3">
      <c r="A17" s="7" t="s">
        <v>2</v>
      </c>
    </row>
  </sheetData>
  <hyperlinks>
    <hyperlink ref="A17" location="'Innholdsside '!A1" display="Innhold" xr:uid="{76B2C2FA-1A32-49C2-873E-F641A64129E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FC94-026A-4DDF-8D86-937DE7848044}">
  <sheetPr codeName="Ark3"/>
  <dimension ref="A1:N28"/>
  <sheetViews>
    <sheetView workbookViewId="0">
      <selection activeCell="A28" sqref="A28"/>
    </sheetView>
  </sheetViews>
  <sheetFormatPr baseColWidth="10" defaultColWidth="9.109375" defaultRowHeight="11.25" customHeight="1" x14ac:dyDescent="0.25"/>
  <cols>
    <col min="1" max="1" width="9.88671875" style="20" customWidth="1"/>
    <col min="2" max="2" width="12.6640625" style="20" customWidth="1"/>
    <col min="3" max="3" width="10.33203125" style="20" customWidth="1"/>
    <col min="4" max="16384" width="9.109375" style="20"/>
  </cols>
  <sheetData>
    <row r="1" spans="1:3" ht="11.25" customHeight="1" x14ac:dyDescent="0.25">
      <c r="A1" s="19" t="s">
        <v>65</v>
      </c>
      <c r="B1" s="19" t="s">
        <v>11</v>
      </c>
    </row>
    <row r="4" spans="1:3" ht="15.75" customHeight="1" x14ac:dyDescent="0.25"/>
    <row r="5" spans="1:3" ht="51.6" x14ac:dyDescent="0.25">
      <c r="A5" s="21" t="s">
        <v>60</v>
      </c>
      <c r="B5" s="22" t="s">
        <v>66</v>
      </c>
      <c r="C5" s="22" t="s">
        <v>67</v>
      </c>
    </row>
    <row r="6" spans="1:3" ht="15" customHeight="1" x14ac:dyDescent="0.25">
      <c r="A6" s="23">
        <v>2005</v>
      </c>
      <c r="B6" s="24">
        <v>124.37417060158168</v>
      </c>
      <c r="C6" s="24">
        <v>0.5678277612462802</v>
      </c>
    </row>
    <row r="7" spans="1:3" ht="15" customHeight="1" x14ac:dyDescent="0.25">
      <c r="A7" s="23">
        <v>2006</v>
      </c>
      <c r="B7" s="24">
        <v>93.543240870857616</v>
      </c>
      <c r="C7" s="24">
        <v>0.39636734519381711</v>
      </c>
    </row>
    <row r="8" spans="1:3" ht="15" customHeight="1" x14ac:dyDescent="0.25">
      <c r="A8" s="23">
        <v>2007</v>
      </c>
      <c r="B8" s="24">
        <v>-58.483512611452483</v>
      </c>
      <c r="C8" s="24">
        <v>-0.24155657509258749</v>
      </c>
    </row>
    <row r="9" spans="1:3" ht="15" customHeight="1" x14ac:dyDescent="0.25">
      <c r="A9" s="23">
        <v>2008</v>
      </c>
      <c r="B9" s="24">
        <v>190.89262531401545</v>
      </c>
      <c r="C9" s="24">
        <v>0.77077263240551308</v>
      </c>
    </row>
    <row r="10" spans="1:3" ht="15" customHeight="1" x14ac:dyDescent="0.25">
      <c r="A10" s="23">
        <v>2009</v>
      </c>
      <c r="B10" s="24">
        <v>748.23480389374765</v>
      </c>
      <c r="C10" s="24">
        <v>2.8876354684449299</v>
      </c>
    </row>
    <row r="11" spans="1:3" ht="15" customHeight="1" x14ac:dyDescent="0.25">
      <c r="A11" s="23">
        <v>2010</v>
      </c>
      <c r="B11" s="24">
        <v>-96.653914910797312</v>
      </c>
      <c r="C11" s="24">
        <v>-0.35732783196451967</v>
      </c>
    </row>
    <row r="12" spans="1:3" ht="15" customHeight="1" x14ac:dyDescent="0.25">
      <c r="A12" s="23">
        <v>2011</v>
      </c>
      <c r="B12" s="24">
        <v>-9.8199943212149972</v>
      </c>
      <c r="C12" s="24">
        <v>-3.6940949679632802E-2</v>
      </c>
    </row>
    <row r="13" spans="1:3" ht="15" customHeight="1" x14ac:dyDescent="0.25">
      <c r="A13" s="23">
        <v>2012</v>
      </c>
      <c r="B13" s="24">
        <v>-162.02457797499997</v>
      </c>
      <c r="C13" s="24">
        <v>-0.60844389453094683</v>
      </c>
    </row>
    <row r="14" spans="1:3" ht="15" customHeight="1" x14ac:dyDescent="0.25">
      <c r="A14" s="23">
        <v>2013</v>
      </c>
      <c r="B14" s="24">
        <v>126.74206999999998</v>
      </c>
      <c r="C14" s="24">
        <v>0.45649934164682981</v>
      </c>
    </row>
    <row r="15" spans="1:3" ht="15" customHeight="1" x14ac:dyDescent="0.25">
      <c r="A15" s="23">
        <v>2014</v>
      </c>
      <c r="B15" s="24">
        <v>208.99449999999999</v>
      </c>
      <c r="C15" s="24">
        <v>0.71881103042668859</v>
      </c>
    </row>
    <row r="16" spans="1:3" ht="15" customHeight="1" x14ac:dyDescent="0.25">
      <c r="A16" s="23">
        <v>2015</v>
      </c>
      <c r="B16" s="24">
        <v>532</v>
      </c>
      <c r="C16" s="24">
        <v>1.7290016030628619</v>
      </c>
    </row>
    <row r="17" spans="1:14" ht="15" customHeight="1" x14ac:dyDescent="0.25">
      <c r="A17" s="23">
        <v>2016</v>
      </c>
      <c r="B17" s="24">
        <v>31.017612524461839</v>
      </c>
      <c r="C17" s="24">
        <v>9.6122588177738361E-2</v>
      </c>
    </row>
    <row r="18" spans="1:14" ht="15" customHeight="1" x14ac:dyDescent="0.25">
      <c r="A18" s="23">
        <v>2017</v>
      </c>
      <c r="B18" s="24">
        <v>-52.044424044908006</v>
      </c>
      <c r="C18" s="24">
        <v>-0.15119284056062096</v>
      </c>
      <c r="N18" s="26"/>
    </row>
    <row r="19" spans="1:14" ht="15" customHeight="1" x14ac:dyDescent="0.25">
      <c r="A19" s="23">
        <v>2018</v>
      </c>
      <c r="B19" s="24">
        <v>209.10622851848359</v>
      </c>
      <c r="C19" s="24">
        <v>0.61264166998923242</v>
      </c>
    </row>
    <row r="20" spans="1:14" ht="15" customHeight="1" x14ac:dyDescent="0.25">
      <c r="A20" s="23">
        <v>2019</v>
      </c>
      <c r="B20" s="24">
        <v>267.62877837565719</v>
      </c>
      <c r="C20" s="24">
        <v>0.77370053826951424</v>
      </c>
    </row>
    <row r="21" spans="1:14" ht="15" customHeight="1" x14ac:dyDescent="0.25">
      <c r="A21" s="23">
        <v>2020</v>
      </c>
      <c r="B21" s="24">
        <v>2153.4344335414808</v>
      </c>
      <c r="C21" s="24">
        <v>6.1590298609330834</v>
      </c>
    </row>
    <row r="22" spans="1:14" ht="15" customHeight="1" x14ac:dyDescent="0.25">
      <c r="A22" s="23">
        <v>2021</v>
      </c>
      <c r="B22" s="24">
        <v>-505.91259640102822</v>
      </c>
      <c r="C22" s="24">
        <v>-1.4480689863121456</v>
      </c>
    </row>
    <row r="23" spans="1:14" ht="15" customHeight="1" x14ac:dyDescent="0.25">
      <c r="A23" s="23">
        <v>2022</v>
      </c>
      <c r="B23" s="24">
        <v>1397.4214343271553</v>
      </c>
      <c r="C23" s="24">
        <v>4.0871785620369971</v>
      </c>
    </row>
    <row r="28" spans="1:14" ht="11.25" customHeight="1" x14ac:dyDescent="0.3">
      <c r="A28" s="7" t="s">
        <v>2</v>
      </c>
    </row>
  </sheetData>
  <hyperlinks>
    <hyperlink ref="A28" location="'Innholdsside '!A1" display="Innhold" xr:uid="{8659B8DB-1258-4BAE-BB04-7BE477576356}"/>
  </hyperlinks>
  <pageMargins left="0.78740157499999996" right="0.78740157499999996" top="0.984251969" bottom="0.984251969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F141-18C6-4F32-A0E3-AEC63DEDF9AF}">
  <sheetPr codeName="Ark4"/>
  <dimension ref="A1:R37"/>
  <sheetViews>
    <sheetView workbookViewId="0">
      <selection activeCell="A28" sqref="A28"/>
    </sheetView>
  </sheetViews>
  <sheetFormatPr baseColWidth="10" defaultColWidth="9.109375" defaultRowHeight="11.25" customHeight="1" x14ac:dyDescent="0.25"/>
  <cols>
    <col min="1" max="1" width="9.5546875" style="20" customWidth="1"/>
    <col min="2" max="2" width="10.44140625" style="20" customWidth="1"/>
    <col min="3" max="3" width="11.88671875" style="20" customWidth="1"/>
    <col min="4" max="16384" width="9.109375" style="20"/>
  </cols>
  <sheetData>
    <row r="1" spans="1:18" ht="11.25" customHeight="1" x14ac:dyDescent="0.25">
      <c r="A1" s="19" t="s">
        <v>68</v>
      </c>
      <c r="B1" s="19" t="s">
        <v>13</v>
      </c>
    </row>
    <row r="4" spans="1:18" ht="21" x14ac:dyDescent="0.25">
      <c r="A4" s="28" t="s">
        <v>60</v>
      </c>
      <c r="B4" s="29" t="s">
        <v>69</v>
      </c>
      <c r="C4" s="29" t="s">
        <v>70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5" customHeight="1" x14ac:dyDescent="0.25">
      <c r="A5" s="23">
        <v>2005</v>
      </c>
      <c r="B5" s="31">
        <v>0.715184545904758</v>
      </c>
      <c r="C5" s="31">
        <v>3.3974808806213357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5" customHeight="1" x14ac:dyDescent="0.25">
      <c r="A6" s="23">
        <v>2006</v>
      </c>
      <c r="B6" s="31">
        <v>0.73593929715475637</v>
      </c>
      <c r="C6" s="31">
        <v>3.7053707814823116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15" customHeight="1" x14ac:dyDescent="0.25">
      <c r="A7" s="23">
        <v>2007</v>
      </c>
      <c r="B7" s="31">
        <v>0.76651128264272039</v>
      </c>
      <c r="C7" s="31">
        <v>3.8572162629499571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ht="15" customHeight="1" x14ac:dyDescent="0.25">
      <c r="A8" s="23">
        <v>2008</v>
      </c>
      <c r="B8" s="31">
        <v>0.73822286037904228</v>
      </c>
      <c r="C8" s="31">
        <v>3.770275955560404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5" customHeight="1" x14ac:dyDescent="0.25">
      <c r="A9" s="23">
        <v>2009</v>
      </c>
      <c r="B9" s="31">
        <v>0.869127175666636</v>
      </c>
      <c r="C9" s="31">
        <v>3.70804573982719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15" customHeight="1" x14ac:dyDescent="0.25">
      <c r="A10" s="23">
        <v>2010</v>
      </c>
      <c r="B10" s="31">
        <v>0.88188117455191228</v>
      </c>
      <c r="C10" s="31">
        <v>3.8352009314049389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5" customHeight="1" x14ac:dyDescent="0.25">
      <c r="A11" s="23">
        <v>2011</v>
      </c>
      <c r="B11" s="31">
        <v>0.83813861489026931</v>
      </c>
      <c r="C11" s="31">
        <v>3.7157664577347997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15" customHeight="1" x14ac:dyDescent="0.25">
      <c r="A12" s="23">
        <v>2012</v>
      </c>
      <c r="B12" s="31">
        <v>0.82091943835268344</v>
      </c>
      <c r="C12" s="31">
        <v>3.7297302236890797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ht="15" customHeight="1" x14ac:dyDescent="0.25">
      <c r="A13" s="23">
        <v>2013</v>
      </c>
      <c r="B13" s="31">
        <v>0.8534552824531968</v>
      </c>
      <c r="C13" s="31">
        <v>3.789545061811765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15" customHeight="1" x14ac:dyDescent="0.25">
      <c r="A14" s="23">
        <v>2014</v>
      </c>
      <c r="B14" s="31">
        <v>0.89540307624959847</v>
      </c>
      <c r="C14" s="31">
        <v>3.8666862752976781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15" customHeight="1" x14ac:dyDescent="0.25">
      <c r="A15" s="23">
        <v>2015</v>
      </c>
      <c r="B15" s="31">
        <v>0.98298413355384917</v>
      </c>
      <c r="C15" s="31">
        <v>3.9290683564780085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ht="15" customHeight="1" x14ac:dyDescent="0.25">
      <c r="A16" s="23">
        <v>2016</v>
      </c>
      <c r="B16" s="31">
        <v>1.0583552758522135</v>
      </c>
      <c r="C16" s="31">
        <v>4.0324073378356111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15" customHeight="1" x14ac:dyDescent="0.25">
      <c r="A17" s="23">
        <v>2017</v>
      </c>
      <c r="B17" s="31">
        <v>1.0787585666136337</v>
      </c>
      <c r="C17" s="31">
        <v>4.2611869961385533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15" customHeight="1" x14ac:dyDescent="0.25">
      <c r="A18" s="23">
        <v>2018</v>
      </c>
      <c r="B18" s="31">
        <v>1.0236575069019551</v>
      </c>
      <c r="C18" s="31">
        <v>4.2705751728294556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15" customHeight="1" x14ac:dyDescent="0.25">
      <c r="A19" s="23">
        <v>2019</v>
      </c>
      <c r="B19" s="31">
        <v>1.0614627565481216</v>
      </c>
      <c r="C19" s="31">
        <v>4.240725989008288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ht="15" customHeight="1" x14ac:dyDescent="0.25">
      <c r="A20" s="23">
        <v>2020</v>
      </c>
      <c r="B20" s="31">
        <v>1.1322731540385023</v>
      </c>
      <c r="C20" s="31">
        <v>4.14972937542107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15" customHeight="1" x14ac:dyDescent="0.25">
      <c r="A21" s="23">
        <v>2021</v>
      </c>
      <c r="B21" s="31">
        <v>0.96807257553527515</v>
      </c>
      <c r="C21" s="31">
        <v>4.0383733215688498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15" customHeight="1" x14ac:dyDescent="0.25">
      <c r="A22" s="23">
        <v>2022</v>
      </c>
      <c r="B22" s="31">
        <v>0.76167307879566581</v>
      </c>
      <c r="C22" s="31">
        <v>4.1287091021946143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15" customHeight="1" x14ac:dyDescent="0.25">
      <c r="A23" s="23">
        <v>2023</v>
      </c>
      <c r="B23" s="31">
        <v>0.76949073403316659</v>
      </c>
      <c r="C23" s="31">
        <v>3.7758877935002362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11.25" customHeight="1" x14ac:dyDescent="0.25"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ht="11.25" customHeight="1" x14ac:dyDescent="0.25"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ht="11.25" customHeight="1" x14ac:dyDescent="0.25"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ht="11.25" customHeight="1" x14ac:dyDescent="0.25"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ht="11.25" customHeight="1" x14ac:dyDescent="0.3">
      <c r="A28" s="7" t="s">
        <v>2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ht="11.25" customHeight="1" x14ac:dyDescent="0.25"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ht="11.25" customHeight="1" x14ac:dyDescent="0.25"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1.25" customHeight="1" x14ac:dyDescent="0.25"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11.25" customHeight="1" x14ac:dyDescent="0.25"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7:18" ht="11.25" customHeight="1" x14ac:dyDescent="0.25"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7:18" ht="11.25" customHeight="1" x14ac:dyDescent="0.25"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7:18" ht="11.25" customHeight="1" x14ac:dyDescent="0.25"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7:18" ht="11.25" customHeight="1" x14ac:dyDescent="0.25"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7:18" ht="11.25" customHeight="1" x14ac:dyDescent="0.25"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</sheetData>
  <hyperlinks>
    <hyperlink ref="A28" location="'Innholdsside '!A1" display="Innhold" xr:uid="{EAF5FA58-48C3-452E-BFC7-38DA8E32C169}"/>
  </hyperlink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7F8A-5A02-4C01-AB4F-10BD8F80359F}">
  <sheetPr codeName="Ark5"/>
  <dimension ref="A1:AJ22"/>
  <sheetViews>
    <sheetView workbookViewId="0">
      <selection activeCell="A22" sqref="A22"/>
    </sheetView>
  </sheetViews>
  <sheetFormatPr baseColWidth="10" defaultColWidth="11.5546875" defaultRowHeight="13.2" x14ac:dyDescent="0.25"/>
  <cols>
    <col min="1" max="1" width="23.109375" style="20" customWidth="1"/>
    <col min="2" max="4" width="5.33203125" style="20" bestFit="1" customWidth="1"/>
    <col min="5" max="18" width="5.33203125" style="20" customWidth="1"/>
    <col min="19" max="19" width="5.5546875" style="20" customWidth="1"/>
    <col min="20" max="36" width="5.44140625" style="30" bestFit="1" customWidth="1"/>
    <col min="37" max="16384" width="11.5546875" style="20"/>
  </cols>
  <sheetData>
    <row r="1" spans="1:36" x14ac:dyDescent="0.25">
      <c r="A1" s="19" t="s">
        <v>71</v>
      </c>
      <c r="B1" s="19" t="s">
        <v>15</v>
      </c>
    </row>
    <row r="4" spans="1:36" x14ac:dyDescent="0.25">
      <c r="A4" s="23" t="s">
        <v>72</v>
      </c>
      <c r="B4" s="23">
        <v>2005</v>
      </c>
      <c r="C4" s="23">
        <v>2006</v>
      </c>
      <c r="D4" s="23">
        <v>2007</v>
      </c>
      <c r="E4" s="23">
        <v>2008</v>
      </c>
      <c r="F4" s="23">
        <v>2009</v>
      </c>
      <c r="G4" s="23">
        <v>2010</v>
      </c>
      <c r="H4" s="23">
        <v>2011</v>
      </c>
      <c r="I4" s="23">
        <v>2012</v>
      </c>
      <c r="J4" s="23">
        <v>2013</v>
      </c>
      <c r="K4" s="23">
        <v>2014</v>
      </c>
      <c r="L4" s="23">
        <v>2015</v>
      </c>
      <c r="M4" s="23">
        <v>2016</v>
      </c>
      <c r="N4" s="23">
        <v>2017</v>
      </c>
      <c r="O4" s="23">
        <v>2018</v>
      </c>
      <c r="P4" s="23">
        <v>2019</v>
      </c>
      <c r="Q4" s="23">
        <v>2020</v>
      </c>
      <c r="R4" s="23">
        <v>2021</v>
      </c>
      <c r="S4" s="23">
        <v>2022</v>
      </c>
      <c r="T4" s="23">
        <v>2023</v>
      </c>
    </row>
    <row r="5" spans="1:36" x14ac:dyDescent="0.25">
      <c r="A5" s="30" t="s">
        <v>73</v>
      </c>
      <c r="B5" s="24">
        <v>8.9949669892658086</v>
      </c>
      <c r="C5" s="24">
        <v>9.6327917933453868</v>
      </c>
      <c r="D5" s="24">
        <v>10.188443512837248</v>
      </c>
      <c r="E5" s="24">
        <v>10.310376816977168</v>
      </c>
      <c r="F5" s="24">
        <v>10.739362938199285</v>
      </c>
      <c r="G5" s="24">
        <v>10.904468780283315</v>
      </c>
      <c r="H5" s="24">
        <v>10.665981188312774</v>
      </c>
      <c r="I5" s="24">
        <v>10.667415486422499</v>
      </c>
      <c r="J5" s="24">
        <v>11.019191364999998</v>
      </c>
      <c r="K5" s="24">
        <v>11.660866099999998</v>
      </c>
      <c r="L5" s="24">
        <v>12.391388716</v>
      </c>
      <c r="M5" s="24">
        <v>12.910233999999999</v>
      </c>
      <c r="N5" s="24">
        <v>14.37309514527308</v>
      </c>
      <c r="O5" s="24">
        <v>14.468976364134733</v>
      </c>
      <c r="P5" s="24">
        <v>15.008775492174049</v>
      </c>
      <c r="Q5" s="24">
        <v>15.480814073018248</v>
      </c>
      <c r="R5" s="24">
        <v>15.590325379671478</v>
      </c>
      <c r="S5" s="24">
        <v>14.955737824064331</v>
      </c>
      <c r="T5" s="24">
        <v>14.989265196378524</v>
      </c>
    </row>
    <row r="6" spans="1:36" x14ac:dyDescent="0.25">
      <c r="A6" s="30" t="s">
        <v>74</v>
      </c>
      <c r="B6" s="24">
        <v>2.2359746083490273</v>
      </c>
      <c r="C6" s="24">
        <v>2.3431933233243951</v>
      </c>
      <c r="D6" s="24">
        <v>2.6005757827591411</v>
      </c>
      <c r="E6" s="24">
        <v>2.6856749986370634</v>
      </c>
      <c r="F6" s="24">
        <v>2.6726512160640463</v>
      </c>
      <c r="G6" s="24">
        <v>2.5970589073473676</v>
      </c>
      <c r="H6" s="24">
        <v>2.7367308311744698</v>
      </c>
      <c r="I6" s="24">
        <v>2.7555052388499992</v>
      </c>
      <c r="J6" s="24">
        <v>2.9684382324999996</v>
      </c>
      <c r="K6" s="24">
        <v>3.4211423999999995</v>
      </c>
      <c r="L6" s="24">
        <v>3.6626059579999999</v>
      </c>
      <c r="M6" s="24">
        <v>3.572027039138943</v>
      </c>
      <c r="N6" s="24">
        <v>4.3884396083032939</v>
      </c>
      <c r="O6" s="24">
        <v>3.6235135488437002</v>
      </c>
      <c r="P6" s="24">
        <v>3.6705447314051352</v>
      </c>
      <c r="Q6" s="24">
        <v>3.7313229884032117</v>
      </c>
      <c r="R6" s="24">
        <v>3.8232040616966576</v>
      </c>
      <c r="S6" s="24">
        <v>3.6279271958098303</v>
      </c>
      <c r="T6" s="24">
        <v>3.6182258739658684</v>
      </c>
    </row>
    <row r="7" spans="1:36" x14ac:dyDescent="0.25">
      <c r="A7" s="30" t="s">
        <v>75</v>
      </c>
      <c r="B7" s="24">
        <v>6.234811227875837</v>
      </c>
      <c r="C7" s="24">
        <v>6.6650640128662513</v>
      </c>
      <c r="D7" s="24">
        <v>6.6482504713938777</v>
      </c>
      <c r="E7" s="24">
        <v>6.5847720203827889</v>
      </c>
      <c r="F7" s="24">
        <v>7.0052765585518513</v>
      </c>
      <c r="G7" s="24">
        <v>7.4335219187546455</v>
      </c>
      <c r="H7" s="24">
        <v>7.385877338031074</v>
      </c>
      <c r="I7" s="24">
        <v>7.3040462268474986</v>
      </c>
      <c r="J7" s="24">
        <v>7.3447240099999984</v>
      </c>
      <c r="K7" s="24">
        <v>7.8374477999999987</v>
      </c>
      <c r="L7" s="24">
        <v>8.0604992591998741</v>
      </c>
      <c r="M7" s="24">
        <v>8.657630148432073</v>
      </c>
      <c r="N7" s="24">
        <v>8.6846011879955984</v>
      </c>
      <c r="O7" s="24">
        <v>9.1280508929693625</v>
      </c>
      <c r="P7" s="24">
        <v>9.0471636671183226</v>
      </c>
      <c r="Q7" s="24">
        <v>8.7018597099585495</v>
      </c>
      <c r="R7" s="24">
        <v>8.3243249431834627</v>
      </c>
      <c r="S7" s="24">
        <v>8.2723591680912936</v>
      </c>
      <c r="T7" s="24">
        <v>7.8962568862380857</v>
      </c>
    </row>
    <row r="8" spans="1:36" x14ac:dyDescent="0.25">
      <c r="A8" s="30" t="s">
        <v>76</v>
      </c>
      <c r="B8" s="24">
        <v>2.3638760365632305</v>
      </c>
      <c r="C8" s="24">
        <v>2.5371622237896592</v>
      </c>
      <c r="D8" s="24">
        <v>2.4271326881494328</v>
      </c>
      <c r="E8" s="24">
        <v>2.4524328699859574</v>
      </c>
      <c r="F8" s="24">
        <v>2.5569271658782911</v>
      </c>
      <c r="G8" s="24">
        <v>2.8230948593921066</v>
      </c>
      <c r="H8" s="24">
        <v>2.77826827841823</v>
      </c>
      <c r="I8" s="24">
        <v>2.7356055759174995</v>
      </c>
      <c r="J8" s="24">
        <v>2.9615958449999993</v>
      </c>
      <c r="K8" s="24">
        <v>3.0445414999999993</v>
      </c>
      <c r="L8" s="24">
        <v>3.0065705279999997</v>
      </c>
      <c r="M8" s="24">
        <v>3.2403384257192176</v>
      </c>
      <c r="N8" s="24">
        <v>3.3184006109554476</v>
      </c>
      <c r="O8" s="24">
        <v>3.3609887429997189</v>
      </c>
      <c r="P8" s="24">
        <v>3.4616360498893917</v>
      </c>
      <c r="Q8" s="24">
        <v>3.5551597752007131</v>
      </c>
      <c r="R8" s="24">
        <v>3.7168619554413023</v>
      </c>
      <c r="S8" s="24">
        <v>3.5245885519742144</v>
      </c>
      <c r="T8" s="24">
        <v>3.2616613114902124</v>
      </c>
    </row>
    <row r="9" spans="1:36" x14ac:dyDescent="0.25">
      <c r="A9" s="30" t="s">
        <v>77</v>
      </c>
      <c r="B9" s="24">
        <v>2.0738741171950545</v>
      </c>
      <c r="C9" s="24">
        <v>2.4218907185716798</v>
      </c>
      <c r="D9" s="24">
        <v>2.346701129615147</v>
      </c>
      <c r="E9" s="24">
        <v>2.733120252662792</v>
      </c>
      <c r="F9" s="24">
        <v>2.9373379031837352</v>
      </c>
      <c r="G9" s="24">
        <v>3.2909421893013739</v>
      </c>
      <c r="H9" s="24">
        <v>3.0160542487255446</v>
      </c>
      <c r="I9" s="24">
        <v>3.1667649394549988</v>
      </c>
      <c r="J9" s="24">
        <v>3.4698273349999988</v>
      </c>
      <c r="K9" s="24">
        <v>3.1110910999999999</v>
      </c>
      <c r="L9" s="24">
        <v>3.6481186999999995</v>
      </c>
      <c r="M9" s="24">
        <v>3.8885968934627111</v>
      </c>
      <c r="N9" s="24">
        <v>3.6580769825372714</v>
      </c>
      <c r="O9" s="24">
        <v>3.5503310301691533</v>
      </c>
      <c r="P9" s="24">
        <v>3.4026248163244772</v>
      </c>
      <c r="Q9" s="24">
        <v>3.4947011090020523</v>
      </c>
      <c r="R9" s="24">
        <v>3.4822915484036328</v>
      </c>
      <c r="S9" s="24">
        <v>3.8097191465726432</v>
      </c>
      <c r="T9" s="24">
        <v>3.8907595588005832</v>
      </c>
    </row>
    <row r="10" spans="1:36" x14ac:dyDescent="0.25">
      <c r="A10" s="30" t="s">
        <v>78</v>
      </c>
      <c r="B10" s="24">
        <f>SUM(B5:B9)</f>
        <v>21.903502979248955</v>
      </c>
      <c r="C10" s="24">
        <f t="shared" ref="C10:T10" si="0">SUM(C5:C9)</f>
        <v>23.600102071897375</v>
      </c>
      <c r="D10" s="24">
        <f t="shared" si="0"/>
        <v>24.211103584754852</v>
      </c>
      <c r="E10" s="24">
        <f t="shared" si="0"/>
        <v>24.766376958645772</v>
      </c>
      <c r="F10" s="24">
        <f t="shared" si="0"/>
        <v>25.911555781877212</v>
      </c>
      <c r="G10" s="24">
        <f t="shared" si="0"/>
        <v>27.04908665507881</v>
      </c>
      <c r="H10" s="24">
        <f t="shared" si="0"/>
        <v>26.582911884662096</v>
      </c>
      <c r="I10" s="24">
        <f t="shared" si="0"/>
        <v>26.629337467492494</v>
      </c>
      <c r="J10" s="24">
        <f t="shared" si="0"/>
        <v>27.763776787499992</v>
      </c>
      <c r="K10" s="24">
        <f t="shared" si="0"/>
        <v>29.075088899999994</v>
      </c>
      <c r="L10" s="24">
        <f t="shared" si="0"/>
        <v>30.769183161199877</v>
      </c>
      <c r="M10" s="24">
        <f t="shared" si="0"/>
        <v>32.268826506752944</v>
      </c>
      <c r="N10" s="24">
        <f t="shared" si="0"/>
        <v>34.422613535064691</v>
      </c>
      <c r="O10" s="24">
        <f t="shared" si="0"/>
        <v>34.131860579116669</v>
      </c>
      <c r="P10" s="24">
        <f t="shared" si="0"/>
        <v>34.590744756911377</v>
      </c>
      <c r="Q10" s="24">
        <f t="shared" si="0"/>
        <v>34.963857655582771</v>
      </c>
      <c r="R10" s="24">
        <f t="shared" si="0"/>
        <v>34.937007888396536</v>
      </c>
      <c r="S10" s="24">
        <f t="shared" si="0"/>
        <v>34.190331886512311</v>
      </c>
      <c r="T10" s="24">
        <f t="shared" si="0"/>
        <v>33.656168826873269</v>
      </c>
    </row>
    <row r="12" spans="1:36" x14ac:dyDescent="0.25">
      <c r="A12" s="23" t="s">
        <v>72</v>
      </c>
      <c r="B12" s="23">
        <v>2005</v>
      </c>
      <c r="C12" s="23">
        <v>2006</v>
      </c>
      <c r="D12" s="23">
        <v>2007</v>
      </c>
      <c r="E12" s="23">
        <v>2008</v>
      </c>
      <c r="F12" s="23">
        <v>2009</v>
      </c>
      <c r="G12" s="23">
        <v>2010</v>
      </c>
      <c r="H12" s="23">
        <v>2011</v>
      </c>
      <c r="I12" s="23">
        <v>2012</v>
      </c>
      <c r="J12" s="23">
        <v>2013</v>
      </c>
      <c r="K12" s="23">
        <v>2014</v>
      </c>
      <c r="L12" s="23">
        <v>2015</v>
      </c>
      <c r="M12" s="23">
        <v>2016</v>
      </c>
      <c r="N12" s="23">
        <v>2017</v>
      </c>
      <c r="O12" s="23">
        <v>2018</v>
      </c>
      <c r="P12" s="23">
        <v>2019</v>
      </c>
      <c r="Q12" s="23">
        <v>2020</v>
      </c>
      <c r="R12" s="23">
        <v>2021</v>
      </c>
      <c r="S12" s="23">
        <v>2022</v>
      </c>
      <c r="T12" s="23">
        <v>2023</v>
      </c>
    </row>
    <row r="13" spans="1:36" x14ac:dyDescent="0.25">
      <c r="A13" s="30" t="s">
        <v>73</v>
      </c>
      <c r="B13" s="32">
        <f t="shared" ref="B13:T17" si="1">B5/B$10</f>
        <v>0.41066339926483464</v>
      </c>
      <c r="C13" s="32">
        <f t="shared" si="1"/>
        <v>0.40816737842909423</v>
      </c>
      <c r="D13" s="32">
        <f t="shared" si="1"/>
        <v>0.42081698081919178</v>
      </c>
      <c r="E13" s="32">
        <f t="shared" si="1"/>
        <v>0.41630541415860534</v>
      </c>
      <c r="F13" s="32">
        <f t="shared" si="1"/>
        <v>0.41446229738588286</v>
      </c>
      <c r="G13" s="32">
        <f t="shared" si="1"/>
        <v>0.40313630250564719</v>
      </c>
      <c r="H13" s="32">
        <f t="shared" si="1"/>
        <v>0.40123449359461894</v>
      </c>
      <c r="I13" s="32">
        <f t="shared" si="1"/>
        <v>0.40058884301739173</v>
      </c>
      <c r="J13" s="32">
        <f t="shared" si="1"/>
        <v>0.3968909363210677</v>
      </c>
      <c r="K13" s="32">
        <f t="shared" si="1"/>
        <v>0.40106037646543535</v>
      </c>
      <c r="L13" s="32">
        <f t="shared" si="1"/>
        <v>0.40272075638412186</v>
      </c>
      <c r="M13" s="32">
        <f t="shared" si="1"/>
        <v>0.40008377736631529</v>
      </c>
      <c r="N13" s="32">
        <f t="shared" si="1"/>
        <v>0.4175480496456751</v>
      </c>
      <c r="O13" s="32">
        <f t="shared" si="1"/>
        <v>0.4239140825797077</v>
      </c>
      <c r="P13" s="32">
        <f t="shared" si="1"/>
        <v>0.43389570238077146</v>
      </c>
      <c r="Q13" s="32">
        <f t="shared" si="1"/>
        <v>0.44276619089102104</v>
      </c>
      <c r="R13" s="32">
        <f t="shared" si="1"/>
        <v>0.44624100121777799</v>
      </c>
      <c r="S13" s="32">
        <f t="shared" si="1"/>
        <v>0.43742593297154264</v>
      </c>
      <c r="T13" s="32">
        <f t="shared" si="1"/>
        <v>0.44536457115731254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x14ac:dyDescent="0.25">
      <c r="A14" s="30" t="s">
        <v>74</v>
      </c>
      <c r="B14" s="32">
        <f t="shared" si="1"/>
        <v>0.1020829686679503</v>
      </c>
      <c r="C14" s="32">
        <f t="shared" si="1"/>
        <v>9.9287423257149066E-2</v>
      </c>
      <c r="D14" s="32">
        <f t="shared" si="1"/>
        <v>0.10741252556519815</v>
      </c>
      <c r="E14" s="32">
        <f t="shared" si="1"/>
        <v>0.1084403666762212</v>
      </c>
      <c r="F14" s="32">
        <f t="shared" si="1"/>
        <v>0.10314514645752472</v>
      </c>
      <c r="G14" s="32">
        <f t="shared" si="1"/>
        <v>9.6012813314705278E-2</v>
      </c>
      <c r="H14" s="32">
        <f t="shared" si="1"/>
        <v>0.10295075434356454</v>
      </c>
      <c r="I14" s="32">
        <f t="shared" si="1"/>
        <v>0.10347629723096774</v>
      </c>
      <c r="J14" s="32">
        <f t="shared" si="1"/>
        <v>0.10691766668562439</v>
      </c>
      <c r="K14" s="32">
        <f t="shared" si="1"/>
        <v>0.11766575888268394</v>
      </c>
      <c r="L14" s="32">
        <f t="shared" si="1"/>
        <v>0.11903487781302455</v>
      </c>
      <c r="M14" s="32">
        <f t="shared" si="1"/>
        <v>0.11069590765537816</v>
      </c>
      <c r="N14" s="32">
        <f t="shared" si="1"/>
        <v>0.12748711261662329</v>
      </c>
      <c r="O14" s="32">
        <f t="shared" si="1"/>
        <v>0.10616220409211213</v>
      </c>
      <c r="P14" s="32">
        <f t="shared" si="1"/>
        <v>0.10611349241538792</v>
      </c>
      <c r="Q14" s="32">
        <f t="shared" si="1"/>
        <v>0.1067194308236586</v>
      </c>
      <c r="R14" s="32">
        <f t="shared" si="1"/>
        <v>0.10943135353518468</v>
      </c>
      <c r="S14" s="32">
        <f t="shared" si="1"/>
        <v>0.10610973908799655</v>
      </c>
      <c r="T14" s="32">
        <f t="shared" si="1"/>
        <v>0.10750557773161756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x14ac:dyDescent="0.25">
      <c r="A15" s="30" t="s">
        <v>75</v>
      </c>
      <c r="B15" s="32">
        <f t="shared" si="1"/>
        <v>0.28464904603535801</v>
      </c>
      <c r="C15" s="32">
        <f t="shared" si="1"/>
        <v>0.28241674517174664</v>
      </c>
      <c r="D15" s="32">
        <f t="shared" si="1"/>
        <v>0.27459510253717312</v>
      </c>
      <c r="E15" s="32">
        <f t="shared" si="1"/>
        <v>0.26587546621687391</v>
      </c>
      <c r="F15" s="32">
        <f t="shared" si="1"/>
        <v>0.27035337505482432</v>
      </c>
      <c r="G15" s="32">
        <f t="shared" si="1"/>
        <v>0.2748160044568051</v>
      </c>
      <c r="H15" s="32">
        <f t="shared" si="1"/>
        <v>0.27784305083193706</v>
      </c>
      <c r="I15" s="32">
        <f t="shared" si="1"/>
        <v>0.27428569095133676</v>
      </c>
      <c r="J15" s="32">
        <f t="shared" si="1"/>
        <v>0.26454340366642021</v>
      </c>
      <c r="K15" s="32">
        <f t="shared" si="1"/>
        <v>0.26955885937119184</v>
      </c>
      <c r="L15" s="32">
        <f t="shared" si="1"/>
        <v>0.26196663125474878</v>
      </c>
      <c r="M15" s="32">
        <f t="shared" si="1"/>
        <v>0.26829702488933949</v>
      </c>
      <c r="N15" s="32">
        <f t="shared" si="1"/>
        <v>0.25229348663921192</v>
      </c>
      <c r="O15" s="32">
        <f t="shared" si="1"/>
        <v>0.26743490504453465</v>
      </c>
      <c r="P15" s="32">
        <f t="shared" si="1"/>
        <v>0.26154868103297085</v>
      </c>
      <c r="Q15" s="32">
        <f t="shared" si="1"/>
        <v>0.24888156780861109</v>
      </c>
      <c r="R15" s="32">
        <f t="shared" si="1"/>
        <v>0.23826668184564773</v>
      </c>
      <c r="S15" s="32">
        <f t="shared" si="1"/>
        <v>0.24195024475192775</v>
      </c>
      <c r="T15" s="32">
        <f t="shared" si="1"/>
        <v>0.23461544083809094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x14ac:dyDescent="0.25">
      <c r="A16" s="30" t="s">
        <v>76</v>
      </c>
      <c r="B16" s="32">
        <f t="shared" si="1"/>
        <v>0.10792228251356556</v>
      </c>
      <c r="C16" s="32">
        <f t="shared" si="1"/>
        <v>0.10750640891553057</v>
      </c>
      <c r="D16" s="32">
        <f t="shared" si="1"/>
        <v>0.10024874246863079</v>
      </c>
      <c r="E16" s="32">
        <f t="shared" si="1"/>
        <v>9.9022673929293883E-2</v>
      </c>
      <c r="F16" s="32">
        <f t="shared" si="1"/>
        <v>9.8679029055701487E-2</v>
      </c>
      <c r="G16" s="32">
        <f t="shared" si="1"/>
        <v>0.10436932290510573</v>
      </c>
      <c r="H16" s="32">
        <f t="shared" si="1"/>
        <v>0.10451331631660883</v>
      </c>
      <c r="I16" s="32">
        <f t="shared" si="1"/>
        <v>0.10272901379003378</v>
      </c>
      <c r="J16" s="32">
        <f t="shared" si="1"/>
        <v>0.10667121651595292</v>
      </c>
      <c r="K16" s="32">
        <f t="shared" si="1"/>
        <v>0.10471305902008782</v>
      </c>
      <c r="L16" s="32">
        <f t="shared" si="1"/>
        <v>9.7713693348587261E-2</v>
      </c>
      <c r="M16" s="32">
        <f t="shared" si="1"/>
        <v>0.10041698990947524</v>
      </c>
      <c r="N16" s="32">
        <f t="shared" si="1"/>
        <v>9.6401762393060295E-2</v>
      </c>
      <c r="O16" s="32">
        <f t="shared" si="1"/>
        <v>9.8470715805516779E-2</v>
      </c>
      <c r="P16" s="32">
        <f t="shared" si="1"/>
        <v>0.1000740537451927</v>
      </c>
      <c r="Q16" s="32">
        <f t="shared" si="1"/>
        <v>0.10168099327658289</v>
      </c>
      <c r="R16" s="32">
        <f t="shared" si="1"/>
        <v>0.10638752944483738</v>
      </c>
      <c r="S16" s="32">
        <f t="shared" si="1"/>
        <v>0.10308728688780654</v>
      </c>
      <c r="T16" s="32">
        <f t="shared" si="1"/>
        <v>9.6911247630951103E-2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6" x14ac:dyDescent="0.25">
      <c r="A17" s="30" t="s">
        <v>77</v>
      </c>
      <c r="B17" s="32">
        <f t="shared" si="1"/>
        <v>9.4682303518291627E-2</v>
      </c>
      <c r="C17" s="32">
        <f t="shared" si="1"/>
        <v>0.10262204422647937</v>
      </c>
      <c r="D17" s="32">
        <f t="shared" si="1"/>
        <v>9.692664860980596E-2</v>
      </c>
      <c r="E17" s="32">
        <f t="shared" si="1"/>
        <v>0.11035607901900558</v>
      </c>
      <c r="F17" s="32">
        <f t="shared" si="1"/>
        <v>0.11336015204606653</v>
      </c>
      <c r="G17" s="32">
        <f t="shared" si="1"/>
        <v>0.12166555681773668</v>
      </c>
      <c r="H17" s="32">
        <f t="shared" si="1"/>
        <v>0.11345838491327048</v>
      </c>
      <c r="I17" s="32">
        <f t="shared" si="1"/>
        <v>0.11892015501027002</v>
      </c>
      <c r="J17" s="32">
        <f t="shared" si="1"/>
        <v>0.1249767768109348</v>
      </c>
      <c r="K17" s="32">
        <f t="shared" si="1"/>
        <v>0.10700194626060114</v>
      </c>
      <c r="L17" s="32">
        <f t="shared" si="1"/>
        <v>0.11856404119951741</v>
      </c>
      <c r="M17" s="32">
        <f t="shared" si="1"/>
        <v>0.12050630017949177</v>
      </c>
      <c r="N17" s="32">
        <f t="shared" si="1"/>
        <v>0.10626958870542938</v>
      </c>
      <c r="O17" s="32">
        <f t="shared" si="1"/>
        <v>0.10401809247812871</v>
      </c>
      <c r="P17" s="32">
        <f t="shared" si="1"/>
        <v>9.8368070425677037E-2</v>
      </c>
      <c r="Q17" s="32">
        <f t="shared" si="1"/>
        <v>9.9951817200126497E-2</v>
      </c>
      <c r="R17" s="32">
        <f t="shared" si="1"/>
        <v>9.9673433956552121E-2</v>
      </c>
      <c r="S17" s="32">
        <f t="shared" si="1"/>
        <v>0.11142679630072655</v>
      </c>
      <c r="T17" s="32">
        <f t="shared" si="1"/>
        <v>0.115603162642028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x14ac:dyDescent="0.25">
      <c r="A18" s="30" t="s">
        <v>78</v>
      </c>
      <c r="B18" s="32">
        <f>SUM(B13:B17)</f>
        <v>1</v>
      </c>
      <c r="C18" s="32">
        <f t="shared" ref="C18:T18" si="2">SUM(C13:C17)</f>
        <v>0.99999999999999978</v>
      </c>
      <c r="D18" s="32">
        <f t="shared" si="2"/>
        <v>0.99999999999999978</v>
      </c>
      <c r="E18" s="32">
        <f t="shared" si="2"/>
        <v>0.99999999999999989</v>
      </c>
      <c r="F18" s="32">
        <f t="shared" si="2"/>
        <v>0.99999999999999989</v>
      </c>
      <c r="G18" s="32">
        <f t="shared" si="2"/>
        <v>1</v>
      </c>
      <c r="H18" s="32">
        <f t="shared" si="2"/>
        <v>0.99999999999999978</v>
      </c>
      <c r="I18" s="32">
        <f t="shared" si="2"/>
        <v>1</v>
      </c>
      <c r="J18" s="32">
        <f t="shared" si="2"/>
        <v>0.99999999999999989</v>
      </c>
      <c r="K18" s="32">
        <f t="shared" si="2"/>
        <v>1</v>
      </c>
      <c r="L18" s="32">
        <f t="shared" si="2"/>
        <v>0.99999999999999978</v>
      </c>
      <c r="M18" s="32">
        <f t="shared" si="2"/>
        <v>1</v>
      </c>
      <c r="N18" s="32">
        <f t="shared" si="2"/>
        <v>1</v>
      </c>
      <c r="O18" s="32">
        <f t="shared" si="2"/>
        <v>1</v>
      </c>
      <c r="P18" s="32">
        <f t="shared" si="2"/>
        <v>1</v>
      </c>
      <c r="Q18" s="32">
        <f t="shared" si="2"/>
        <v>1</v>
      </c>
      <c r="R18" s="32">
        <f t="shared" si="2"/>
        <v>1</v>
      </c>
      <c r="S18" s="32">
        <f t="shared" si="2"/>
        <v>1</v>
      </c>
      <c r="T18" s="32">
        <f t="shared" si="2"/>
        <v>1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21" spans="1:36" x14ac:dyDescent="0.25">
      <c r="C21" s="33"/>
    </row>
    <row r="22" spans="1:36" ht="14.4" x14ac:dyDescent="0.3">
      <c r="A22" s="7" t="s">
        <v>2</v>
      </c>
    </row>
  </sheetData>
  <hyperlinks>
    <hyperlink ref="A22" location="'Innholdsside '!A1" display="Innhold" xr:uid="{6F7F5F27-3C92-4F1A-923B-39747E294D85}"/>
  </hyperlinks>
  <pageMargins left="0.78740157499999996" right="0.78740157499999996" top="0.984251969" bottom="0.984251969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5069-5C3C-4A17-BE8F-1F3756770569}">
  <sheetPr codeName="Ark6"/>
  <dimension ref="A1:H48"/>
  <sheetViews>
    <sheetView topLeftCell="A10" workbookViewId="0">
      <selection activeCell="A25" sqref="A25"/>
    </sheetView>
  </sheetViews>
  <sheetFormatPr baseColWidth="10" defaultColWidth="11.44140625" defaultRowHeight="14.4" x14ac:dyDescent="0.3"/>
  <cols>
    <col min="1" max="1" width="14.33203125" style="35" customWidth="1"/>
    <col min="2" max="2" width="9.88671875" style="35" customWidth="1"/>
    <col min="3" max="3" width="18" style="35" customWidth="1"/>
    <col min="4" max="5" width="11.44140625" style="35"/>
    <col min="6" max="6" width="16.88671875" style="35" customWidth="1"/>
    <col min="7" max="16384" width="11.44140625" style="35"/>
  </cols>
  <sheetData>
    <row r="1" spans="1:3" x14ac:dyDescent="0.3">
      <c r="A1" s="47" t="s">
        <v>79</v>
      </c>
      <c r="B1" s="34" t="s">
        <v>17</v>
      </c>
    </row>
    <row r="4" spans="1:3" ht="31.8" x14ac:dyDescent="0.3">
      <c r="A4" s="36" t="s">
        <v>80</v>
      </c>
      <c r="B4" s="37" t="s">
        <v>81</v>
      </c>
      <c r="C4" s="37" t="s">
        <v>82</v>
      </c>
    </row>
    <row r="5" spans="1:3" x14ac:dyDescent="0.3">
      <c r="A5" s="38" t="s">
        <v>83</v>
      </c>
      <c r="B5" s="39">
        <v>23.553000000000001</v>
      </c>
      <c r="C5" s="40">
        <v>0.31693466998587094</v>
      </c>
    </row>
    <row r="6" spans="1:3" x14ac:dyDescent="0.3">
      <c r="A6" s="38" t="s">
        <v>84</v>
      </c>
      <c r="B6" s="39">
        <v>5.9909999999999997</v>
      </c>
      <c r="C6" s="40">
        <v>2.7239742470536885E-2</v>
      </c>
    </row>
    <row r="7" spans="1:3" x14ac:dyDescent="0.3">
      <c r="A7" s="38" t="s">
        <v>85</v>
      </c>
      <c r="B7" s="39">
        <v>4.9747288000000003</v>
      </c>
      <c r="C7" s="40">
        <v>0.24802955576606669</v>
      </c>
    </row>
    <row r="8" spans="1:3" x14ac:dyDescent="0.3">
      <c r="A8" s="38" t="s">
        <v>86</v>
      </c>
      <c r="B8" s="39">
        <v>1.6924480000000002</v>
      </c>
      <c r="C8" s="40">
        <v>7.1374867683587709E-3</v>
      </c>
    </row>
    <row r="9" spans="1:3" x14ac:dyDescent="0.3">
      <c r="A9" s="38" t="s">
        <v>87</v>
      </c>
      <c r="B9" s="39">
        <v>1.673</v>
      </c>
      <c r="C9" s="40">
        <v>3.4336261390690417E-2</v>
      </c>
    </row>
    <row r="10" spans="1:3" x14ac:dyDescent="0.3">
      <c r="A10" s="38" t="s">
        <v>88</v>
      </c>
      <c r="B10" s="39">
        <v>1.3089999999999999</v>
      </c>
      <c r="C10" s="40">
        <v>5.8333333333333334E-2</v>
      </c>
    </row>
    <row r="11" spans="1:3" x14ac:dyDescent="0.3">
      <c r="A11" s="38" t="s">
        <v>89</v>
      </c>
      <c r="B11" s="39">
        <v>1.3</v>
      </c>
      <c r="C11" s="40">
        <v>1.7148585901224145E-2</v>
      </c>
    </row>
    <row r="12" spans="1:3" x14ac:dyDescent="0.3">
      <c r="A12" s="38" t="s">
        <v>90</v>
      </c>
      <c r="B12" s="39">
        <v>0.90900000000000003</v>
      </c>
      <c r="C12" s="40">
        <v>1.7518839015553029E-2</v>
      </c>
    </row>
    <row r="13" spans="1:3" x14ac:dyDescent="0.3">
      <c r="A13" s="38" t="s">
        <v>91</v>
      </c>
      <c r="B13" s="39">
        <v>0.89200000000000002</v>
      </c>
      <c r="C13" s="40">
        <v>3.0227041680786174E-2</v>
      </c>
    </row>
    <row r="14" spans="1:3" x14ac:dyDescent="0.3">
      <c r="A14" s="38" t="s">
        <v>92</v>
      </c>
      <c r="B14" s="39">
        <v>0.42899999999999999</v>
      </c>
      <c r="C14" s="40">
        <v>7.2024579017175095E-3</v>
      </c>
    </row>
    <row r="15" spans="1:3" x14ac:dyDescent="0.3">
      <c r="A15" s="38" t="s">
        <v>93</v>
      </c>
      <c r="B15" s="39">
        <v>0.35399999999999998</v>
      </c>
      <c r="C15" s="40">
        <v>4.2672709958171103E-3</v>
      </c>
    </row>
    <row r="16" spans="1:3" x14ac:dyDescent="0.3">
      <c r="A16" s="38" t="s">
        <v>94</v>
      </c>
      <c r="B16" s="39">
        <v>0.35</v>
      </c>
      <c r="C16" s="40">
        <v>1.4968139246461103E-2</v>
      </c>
    </row>
    <row r="17" spans="1:8" x14ac:dyDescent="0.3">
      <c r="A17" s="38" t="s">
        <v>95</v>
      </c>
      <c r="B17" s="39">
        <v>0.223</v>
      </c>
      <c r="C17" s="40">
        <v>6.0589593805189515E-3</v>
      </c>
    </row>
    <row r="18" spans="1:8" x14ac:dyDescent="0.3">
      <c r="A18" s="38" t="s">
        <v>96</v>
      </c>
      <c r="B18" s="39">
        <v>0.17199999999999999</v>
      </c>
      <c r="C18" s="40">
        <v>2.5774740754061021E-3</v>
      </c>
    </row>
    <row r="19" spans="1:8" x14ac:dyDescent="0.3">
      <c r="A19" s="38" t="s">
        <v>97</v>
      </c>
      <c r="B19" s="39">
        <v>0.16</v>
      </c>
      <c r="C19" s="40">
        <v>3.3007385402483804E-3</v>
      </c>
    </row>
    <row r="20" spans="1:8" x14ac:dyDescent="0.3">
      <c r="A20" s="38" t="s">
        <v>78</v>
      </c>
      <c r="B20" s="39">
        <f>SUM(B5:B19)</f>
        <v>43.982176799999991</v>
      </c>
      <c r="C20" s="40"/>
    </row>
    <row r="21" spans="1:8" x14ac:dyDescent="0.3">
      <c r="C21" s="40"/>
    </row>
    <row r="22" spans="1:8" x14ac:dyDescent="0.3">
      <c r="B22" s="41"/>
      <c r="C22" s="42"/>
    </row>
    <row r="23" spans="1:8" x14ac:dyDescent="0.3">
      <c r="B23" s="43"/>
      <c r="C23" s="42"/>
    </row>
    <row r="24" spans="1:8" x14ac:dyDescent="0.3">
      <c r="B24" s="43"/>
      <c r="C24" s="42"/>
    </row>
    <row r="25" spans="1:8" x14ac:dyDescent="0.3">
      <c r="A25" s="7" t="s">
        <v>2</v>
      </c>
      <c r="B25" s="43"/>
      <c r="C25" s="42"/>
    </row>
    <row r="26" spans="1:8" x14ac:dyDescent="0.3">
      <c r="B26" s="43"/>
    </row>
    <row r="27" spans="1:8" x14ac:dyDescent="0.3">
      <c r="A27" s="38"/>
      <c r="B27" s="43"/>
    </row>
    <row r="28" spans="1:8" x14ac:dyDescent="0.3">
      <c r="B28" s="43"/>
      <c r="C28" s="41"/>
      <c r="D28" s="44"/>
      <c r="E28" s="45"/>
    </row>
    <row r="29" spans="1:8" x14ac:dyDescent="0.3">
      <c r="A29" s="46"/>
      <c r="B29" s="43"/>
      <c r="C29" s="41"/>
      <c r="D29" s="44"/>
      <c r="E29" s="45"/>
    </row>
    <row r="30" spans="1:8" x14ac:dyDescent="0.3">
      <c r="A30" s="46"/>
      <c r="B30" s="43"/>
      <c r="C30" s="41"/>
      <c r="D30" s="44"/>
      <c r="E30" s="45"/>
    </row>
    <row r="31" spans="1:8" x14ac:dyDescent="0.3">
      <c r="A31" s="46"/>
      <c r="B31" s="43"/>
      <c r="C31" s="41"/>
      <c r="D31" s="44"/>
      <c r="E31" s="45"/>
      <c r="F31" s="46"/>
      <c r="H31" s="42"/>
    </row>
    <row r="32" spans="1:8" x14ac:dyDescent="0.3">
      <c r="B32" s="43"/>
      <c r="C32" s="41"/>
      <c r="D32" s="44"/>
      <c r="E32" s="45"/>
      <c r="F32" s="46"/>
      <c r="H32" s="42"/>
    </row>
    <row r="33" spans="1:8" x14ac:dyDescent="0.3">
      <c r="C33" s="41"/>
      <c r="D33" s="44"/>
      <c r="E33" s="45"/>
      <c r="F33" s="46"/>
      <c r="H33" s="42"/>
    </row>
    <row r="34" spans="1:8" x14ac:dyDescent="0.3">
      <c r="A34" s="46"/>
      <c r="C34" s="41"/>
      <c r="D34" s="44"/>
      <c r="E34" s="45"/>
      <c r="F34" s="46"/>
      <c r="H34" s="42"/>
    </row>
    <row r="35" spans="1:8" x14ac:dyDescent="0.3">
      <c r="A35" s="46"/>
      <c r="C35" s="41"/>
      <c r="D35" s="44"/>
      <c r="E35" s="45"/>
      <c r="F35" s="46"/>
      <c r="H35" s="42"/>
    </row>
    <row r="36" spans="1:8" x14ac:dyDescent="0.3">
      <c r="A36" s="46"/>
      <c r="B36" s="43"/>
      <c r="C36" s="41"/>
      <c r="D36" s="44"/>
      <c r="E36" s="45"/>
      <c r="F36" s="46"/>
      <c r="H36" s="42"/>
    </row>
    <row r="37" spans="1:8" x14ac:dyDescent="0.3">
      <c r="A37" s="46"/>
      <c r="B37" s="43"/>
      <c r="C37" s="41"/>
      <c r="D37" s="44"/>
      <c r="E37" s="45"/>
      <c r="F37" s="46"/>
      <c r="H37" s="42"/>
    </row>
    <row r="38" spans="1:8" x14ac:dyDescent="0.3">
      <c r="A38" s="46"/>
      <c r="B38" s="43"/>
      <c r="C38" s="41"/>
      <c r="D38" s="44"/>
      <c r="E38" s="45"/>
      <c r="F38" s="46"/>
      <c r="H38" s="42"/>
    </row>
    <row r="39" spans="1:8" x14ac:dyDescent="0.3">
      <c r="B39" s="43"/>
      <c r="C39" s="41"/>
      <c r="D39" s="44"/>
      <c r="E39" s="45"/>
    </row>
    <row r="40" spans="1:8" x14ac:dyDescent="0.3">
      <c r="A40" s="46"/>
      <c r="B40" s="43"/>
      <c r="C40" s="41"/>
      <c r="D40" s="44"/>
      <c r="E40" s="45"/>
    </row>
    <row r="41" spans="1:8" x14ac:dyDescent="0.3">
      <c r="A41" s="46"/>
      <c r="C41" s="41"/>
      <c r="D41" s="44"/>
      <c r="E41" s="45"/>
    </row>
    <row r="42" spans="1:8" x14ac:dyDescent="0.3">
      <c r="A42" s="46"/>
      <c r="B42" s="43"/>
      <c r="C42" s="41"/>
      <c r="D42" s="44"/>
      <c r="E42" s="45"/>
    </row>
    <row r="43" spans="1:8" x14ac:dyDescent="0.3">
      <c r="A43" s="46"/>
    </row>
    <row r="44" spans="1:8" x14ac:dyDescent="0.3">
      <c r="A44" s="46"/>
    </row>
    <row r="45" spans="1:8" x14ac:dyDescent="0.3">
      <c r="A45" s="46"/>
    </row>
    <row r="46" spans="1:8" x14ac:dyDescent="0.3">
      <c r="A46" s="46"/>
    </row>
    <row r="47" spans="1:8" x14ac:dyDescent="0.3">
      <c r="A47" s="46"/>
    </row>
    <row r="48" spans="1:8" x14ac:dyDescent="0.3">
      <c r="A48" s="46"/>
    </row>
  </sheetData>
  <hyperlinks>
    <hyperlink ref="A25" location="'Innholdsside '!A1" display="Innhold" xr:uid="{DCB6CC20-02D1-4974-B558-FE8297D74ED8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234F-85AB-409D-B0B8-CBB3E46D3EE8}">
  <sheetPr codeName="Ark7">
    <tabColor rgb="FFC00000"/>
  </sheetPr>
  <dimension ref="B1:AA68"/>
  <sheetViews>
    <sheetView tabSelected="1" topLeftCell="A31" workbookViewId="0">
      <selection activeCell="G57" sqref="G57"/>
    </sheetView>
  </sheetViews>
  <sheetFormatPr baseColWidth="10" defaultColWidth="11.44140625" defaultRowHeight="14.4" x14ac:dyDescent="0.3"/>
  <cols>
    <col min="1" max="1" width="26.5546875" customWidth="1"/>
    <col min="2" max="2" width="30.109375" customWidth="1"/>
    <col min="3" max="3" width="12.88671875" customWidth="1"/>
    <col min="4" max="5" width="9" bestFit="1" customWidth="1"/>
    <col min="6" max="6" width="10" bestFit="1" customWidth="1"/>
    <col min="7" max="9" width="12" bestFit="1" customWidth="1"/>
    <col min="10" max="12" width="9" bestFit="1" customWidth="1"/>
    <col min="13" max="13" width="9.6640625" customWidth="1"/>
    <col min="14" max="14" width="9.5546875" customWidth="1"/>
    <col min="15" max="22" width="10" bestFit="1" customWidth="1"/>
    <col min="23" max="23" width="9" bestFit="1" customWidth="1"/>
    <col min="24" max="24" width="10" bestFit="1" customWidth="1"/>
    <col min="25" max="25" width="6" bestFit="1" customWidth="1"/>
    <col min="26" max="26" width="8.88671875" customWidth="1"/>
    <col min="27" max="27" width="12" bestFit="1" customWidth="1"/>
  </cols>
  <sheetData>
    <row r="1" spans="2:15" x14ac:dyDescent="0.3">
      <c r="B1" s="316" t="s">
        <v>98</v>
      </c>
      <c r="C1" s="316"/>
      <c r="D1" s="316"/>
      <c r="E1" s="316"/>
      <c r="G1" s="7" t="s">
        <v>2</v>
      </c>
    </row>
    <row r="3" spans="2:15" x14ac:dyDescent="0.3">
      <c r="B3" s="237" t="s">
        <v>99</v>
      </c>
      <c r="C3" s="237" t="s">
        <v>100</v>
      </c>
    </row>
    <row r="4" spans="2:15" x14ac:dyDescent="0.3">
      <c r="B4" s="237" t="s">
        <v>101</v>
      </c>
      <c r="C4">
        <v>2012</v>
      </c>
      <c r="D4">
        <v>2013</v>
      </c>
      <c r="E4">
        <v>2014</v>
      </c>
      <c r="F4">
        <v>2015</v>
      </c>
      <c r="G4">
        <v>2016</v>
      </c>
      <c r="H4">
        <v>2017</v>
      </c>
      <c r="I4">
        <v>2018</v>
      </c>
      <c r="J4">
        <v>2019</v>
      </c>
      <c r="K4">
        <v>2020</v>
      </c>
      <c r="L4">
        <v>2021</v>
      </c>
      <c r="M4">
        <v>2022</v>
      </c>
      <c r="N4">
        <v>2023</v>
      </c>
      <c r="O4" t="s">
        <v>102</v>
      </c>
    </row>
    <row r="5" spans="2:15" x14ac:dyDescent="0.3">
      <c r="B5" s="233" t="s">
        <v>103</v>
      </c>
      <c r="C5" s="236">
        <v>488.1</v>
      </c>
      <c r="D5" s="236">
        <v>504.2</v>
      </c>
      <c r="E5" s="236">
        <v>621.79999999999995</v>
      </c>
      <c r="F5" s="236">
        <v>647.70000000000005</v>
      </c>
      <c r="G5" s="236">
        <v>647.5</v>
      </c>
      <c r="H5" s="236">
        <v>682.1</v>
      </c>
      <c r="I5" s="236">
        <v>693.64300000000003</v>
      </c>
      <c r="J5" s="236">
        <v>723.59999999999991</v>
      </c>
      <c r="K5" s="236">
        <v>743.3</v>
      </c>
      <c r="L5" s="236">
        <v>792.3</v>
      </c>
      <c r="M5" s="236">
        <v>838.7</v>
      </c>
      <c r="N5" s="236">
        <v>862.9</v>
      </c>
      <c r="O5" s="236">
        <v>8245.8430000000008</v>
      </c>
    </row>
    <row r="6" spans="2:15" x14ac:dyDescent="0.3">
      <c r="B6" s="233" t="s">
        <v>104</v>
      </c>
      <c r="C6" s="236">
        <v>916.44899999999996</v>
      </c>
      <c r="D6" s="236">
        <v>933.67499999999995</v>
      </c>
      <c r="E6" s="236">
        <v>1015.3299999999999</v>
      </c>
      <c r="F6" s="236">
        <v>1004.261</v>
      </c>
      <c r="G6" s="236">
        <v>1042.346</v>
      </c>
      <c r="H6" s="236">
        <v>1044.1378995107127</v>
      </c>
      <c r="I6" s="236">
        <v>1037.0520813982027</v>
      </c>
      <c r="J6" s="236">
        <v>1102.4351191469586</v>
      </c>
      <c r="K6" s="236">
        <v>1117.9522145543517</v>
      </c>
      <c r="L6" s="236">
        <v>1227.643</v>
      </c>
      <c r="M6" s="236">
        <v>1266.962</v>
      </c>
      <c r="N6" s="236">
        <v>1298.087</v>
      </c>
      <c r="O6" s="236">
        <v>13006.330314610224</v>
      </c>
    </row>
    <row r="7" spans="2:15" x14ac:dyDescent="0.3">
      <c r="B7" s="233" t="s">
        <v>105</v>
      </c>
      <c r="C7" s="236">
        <v>26087.058000000001</v>
      </c>
      <c r="D7" s="236">
        <v>27538.941000000006</v>
      </c>
      <c r="E7" s="236">
        <v>29289.916999999998</v>
      </c>
      <c r="F7" s="236">
        <v>31057.048000000006</v>
      </c>
      <c r="G7" s="236">
        <v>32623.575000000001</v>
      </c>
      <c r="H7" s="236">
        <v>34430.342000000004</v>
      </c>
      <c r="I7" s="236">
        <v>35819.268999999993</v>
      </c>
      <c r="J7" s="236">
        <v>37211.525999999991</v>
      </c>
      <c r="K7" s="236">
        <v>38585.512999999992</v>
      </c>
      <c r="L7" s="236">
        <v>40710.319999999992</v>
      </c>
      <c r="M7" s="236">
        <v>41437.894999999997</v>
      </c>
      <c r="N7" s="236">
        <v>42801</v>
      </c>
      <c r="O7" s="236">
        <v>417592.40400000004</v>
      </c>
    </row>
    <row r="8" spans="2:15" x14ac:dyDescent="0.3">
      <c r="B8" s="233" t="s">
        <v>102</v>
      </c>
      <c r="C8" s="236">
        <v>27491.607</v>
      </c>
      <c r="D8" s="236">
        <v>28976.816000000006</v>
      </c>
      <c r="E8" s="236">
        <v>30927.046999999999</v>
      </c>
      <c r="F8" s="236">
        <v>32709.009000000005</v>
      </c>
      <c r="G8" s="236">
        <v>34313.421000000002</v>
      </c>
      <c r="H8" s="236">
        <v>36156.579899510718</v>
      </c>
      <c r="I8" s="236">
        <v>37549.964081398197</v>
      </c>
      <c r="J8" s="236">
        <v>39037.561119146951</v>
      </c>
      <c r="K8" s="236">
        <v>40446.76521455434</v>
      </c>
      <c r="L8" s="236">
        <v>42730.262999999992</v>
      </c>
      <c r="M8" s="236">
        <v>43543.557000000001</v>
      </c>
      <c r="N8" s="236">
        <v>44961.987000000001</v>
      </c>
      <c r="O8" s="236">
        <v>438844.57731461024</v>
      </c>
    </row>
    <row r="9" spans="2:15" x14ac:dyDescent="0.3">
      <c r="B9" s="233" t="s">
        <v>106</v>
      </c>
      <c r="D9" s="239">
        <v>7153.2480066774988</v>
      </c>
      <c r="E9" s="239">
        <v>7557.6662067217876</v>
      </c>
      <c r="F9" s="239">
        <v>7850.8540591998726</v>
      </c>
      <c r="G9" s="239">
        <v>8437.1550995083962</v>
      </c>
      <c r="H9" s="239">
        <v>8477.7285716353381</v>
      </c>
      <c r="I9" s="239">
        <v>8946.210004727689</v>
      </c>
      <c r="J9" s="239">
        <v>8854.8549269417254</v>
      </c>
      <c r="K9" s="239">
        <v>8444.5093495420406</v>
      </c>
      <c r="L9" s="239">
        <v>8164.7121684794829</v>
      </c>
      <c r="M9" s="239">
        <v>8300.2658713620403</v>
      </c>
      <c r="N9" s="239">
        <v>7994.5577060348342</v>
      </c>
    </row>
    <row r="10" spans="2:15" x14ac:dyDescent="0.3">
      <c r="B10" s="233" t="s">
        <v>107</v>
      </c>
      <c r="D10">
        <f t="shared" ref="D10:N10" si="0">SUM(D9*Q24)</f>
        <v>6795.3052999999991</v>
      </c>
      <c r="E10">
        <f t="shared" si="0"/>
        <v>7358.9739111215094</v>
      </c>
      <c r="F10">
        <f t="shared" si="0"/>
        <v>7850.8540591998762</v>
      </c>
      <c r="G10">
        <f t="shared" si="0"/>
        <v>8622.7725116975762</v>
      </c>
      <c r="H10">
        <f t="shared" si="0"/>
        <v>8828.8591336153313</v>
      </c>
      <c r="I10">
        <f t="shared" si="0"/>
        <v>9596.2464546246047</v>
      </c>
      <c r="J10">
        <f t="shared" si="0"/>
        <v>9773.7028181140686</v>
      </c>
      <c r="K10">
        <f t="shared" si="0"/>
        <v>9516.5129348635328</v>
      </c>
      <c r="L10">
        <f t="shared" si="0"/>
        <v>9541.6406586951052</v>
      </c>
      <c r="M10">
        <f t="shared" si="0"/>
        <v>10049.2566276013</v>
      </c>
      <c r="N10">
        <f t="shared" si="0"/>
        <v>10046.938141619732</v>
      </c>
    </row>
    <row r="11" spans="2:15" x14ac:dyDescent="0.3">
      <c r="B11" s="233" t="s">
        <v>108</v>
      </c>
      <c r="D11">
        <f t="shared" ref="D11:N11" si="1">SUM(D10-GETPIVOTDATA("Totbev",$B$3,"År",2013,"Sektor","Instituttsektor"))</f>
        <v>5861.6302999999989</v>
      </c>
      <c r="E11">
        <f t="shared" si="1"/>
        <v>6425.2989111215093</v>
      </c>
      <c r="F11">
        <f t="shared" si="1"/>
        <v>6917.1790591998761</v>
      </c>
      <c r="G11">
        <f t="shared" si="1"/>
        <v>7689.097511697576</v>
      </c>
      <c r="H11">
        <f t="shared" si="1"/>
        <v>7895.1841336153311</v>
      </c>
      <c r="I11">
        <f t="shared" si="1"/>
        <v>8662.5714546246054</v>
      </c>
      <c r="J11">
        <f t="shared" si="1"/>
        <v>8840.0278181140693</v>
      </c>
      <c r="K11">
        <f t="shared" si="1"/>
        <v>8582.8379348635335</v>
      </c>
      <c r="L11">
        <f t="shared" si="1"/>
        <v>8607.965658695106</v>
      </c>
      <c r="M11">
        <f t="shared" si="1"/>
        <v>9115.5816276013011</v>
      </c>
      <c r="N11">
        <f t="shared" si="1"/>
        <v>9113.2631416197328</v>
      </c>
    </row>
    <row r="12" spans="2:15" x14ac:dyDescent="0.3">
      <c r="B12" s="235" t="s">
        <v>109</v>
      </c>
      <c r="C12" s="5"/>
      <c r="D12" s="5"/>
      <c r="E12" s="5"/>
      <c r="F12" s="5"/>
      <c r="G12" s="5"/>
      <c r="H12" s="5"/>
    </row>
    <row r="13" spans="2:15" x14ac:dyDescent="0.3">
      <c r="B13" s="235" t="s">
        <v>110</v>
      </c>
      <c r="C13" s="5"/>
      <c r="D13" s="5"/>
      <c r="E13" s="5"/>
      <c r="F13" s="5"/>
      <c r="G13" s="5"/>
      <c r="H13" s="5"/>
    </row>
    <row r="14" spans="2:15" x14ac:dyDescent="0.3">
      <c r="B14" s="233"/>
    </row>
    <row r="15" spans="2:15" x14ac:dyDescent="0.3">
      <c r="B15" s="235"/>
      <c r="C15" s="234"/>
      <c r="D15" s="5">
        <v>2013</v>
      </c>
      <c r="E15" s="5">
        <v>2014</v>
      </c>
      <c r="F15" s="5">
        <v>2015</v>
      </c>
      <c r="G15" s="5">
        <v>2016</v>
      </c>
      <c r="H15" s="5">
        <v>2017</v>
      </c>
      <c r="I15" s="5">
        <v>2018</v>
      </c>
      <c r="J15" s="5">
        <v>2019</v>
      </c>
      <c r="K15" s="5">
        <v>2020</v>
      </c>
      <c r="L15" s="5">
        <v>2021</v>
      </c>
      <c r="M15" s="5">
        <v>2022</v>
      </c>
      <c r="N15" s="5">
        <v>2023</v>
      </c>
    </row>
    <row r="16" spans="2:15" x14ac:dyDescent="0.3">
      <c r="B16" s="233" t="s">
        <v>103</v>
      </c>
      <c r="C16" s="236">
        <v>100</v>
      </c>
      <c r="D16" s="236">
        <f t="shared" ref="D16:N16" si="2">C16*D5/C5</f>
        <v>103.29850440483507</v>
      </c>
      <c r="E16" s="236">
        <f t="shared" si="2"/>
        <v>127.39192788363039</v>
      </c>
      <c r="F16" s="236">
        <f t="shared" si="2"/>
        <v>132.6982175783651</v>
      </c>
      <c r="G16" s="236">
        <f t="shared" si="2"/>
        <v>132.65724236836715</v>
      </c>
      <c r="H16" s="236">
        <f t="shared" si="2"/>
        <v>139.74595369801273</v>
      </c>
      <c r="I16" s="236">
        <f t="shared" si="2"/>
        <v>142.11083794304449</v>
      </c>
      <c r="J16" s="236">
        <f t="shared" si="2"/>
        <v>148.24830977258759</v>
      </c>
      <c r="K16" s="236">
        <f t="shared" si="2"/>
        <v>152.2843679573858</v>
      </c>
      <c r="L16" s="236">
        <f t="shared" si="2"/>
        <v>162.32329440688386</v>
      </c>
      <c r="M16" s="236">
        <f t="shared" si="2"/>
        <v>171.82954312640859</v>
      </c>
      <c r="N16" s="236">
        <f t="shared" si="2"/>
        <v>176.78754353616068</v>
      </c>
    </row>
    <row r="17" spans="2:27" x14ac:dyDescent="0.3">
      <c r="B17" s="233" t="s">
        <v>104</v>
      </c>
      <c r="C17" s="236">
        <v>100</v>
      </c>
      <c r="D17" s="236">
        <f t="shared" ref="D17:N17" si="3">C17*D6/C6</f>
        <v>101.87964633056504</v>
      </c>
      <c r="E17" s="236">
        <f t="shared" si="3"/>
        <v>110.78958021668417</v>
      </c>
      <c r="F17" s="236">
        <f t="shared" si="3"/>
        <v>109.58176614301505</v>
      </c>
      <c r="G17" s="236">
        <f t="shared" si="3"/>
        <v>113.73748020893687</v>
      </c>
      <c r="H17" s="236">
        <f t="shared" si="3"/>
        <v>113.93300658418663</v>
      </c>
      <c r="I17" s="236">
        <f t="shared" si="3"/>
        <v>113.15982464907513</v>
      </c>
      <c r="J17" s="236">
        <f t="shared" si="3"/>
        <v>120.29421376933779</v>
      </c>
      <c r="K17" s="236">
        <f t="shared" si="3"/>
        <v>121.98738986614111</v>
      </c>
      <c r="L17" s="236">
        <f t="shared" si="3"/>
        <v>133.9564994887877</v>
      </c>
      <c r="M17" s="236">
        <f t="shared" si="3"/>
        <v>138.24686370981908</v>
      </c>
      <c r="N17" s="236">
        <f t="shared" si="3"/>
        <v>141.64312471288636</v>
      </c>
    </row>
    <row r="18" spans="2:27" x14ac:dyDescent="0.3">
      <c r="B18" s="233" t="s">
        <v>105</v>
      </c>
      <c r="C18" s="236">
        <v>100</v>
      </c>
      <c r="D18" s="236">
        <f t="shared" ref="D18:N18" si="4">C18*D7/C7</f>
        <v>105.56552985008891</v>
      </c>
      <c r="E18" s="236">
        <f t="shared" si="4"/>
        <v>112.27757840688665</v>
      </c>
      <c r="F18" s="236">
        <f t="shared" si="4"/>
        <v>119.05155422278743</v>
      </c>
      <c r="G18" s="236">
        <f t="shared" si="4"/>
        <v>125.05655103001649</v>
      </c>
      <c r="H18" s="236">
        <f t="shared" si="4"/>
        <v>131.98246425488074</v>
      </c>
      <c r="I18" s="236">
        <f t="shared" si="4"/>
        <v>137.30666371041147</v>
      </c>
      <c r="J18" s="236">
        <f t="shared" si="4"/>
        <v>142.64362811628661</v>
      </c>
      <c r="K18" s="236">
        <f t="shared" si="4"/>
        <v>147.91055779459683</v>
      </c>
      <c r="L18" s="236">
        <f t="shared" si="4"/>
        <v>156.05561961030637</v>
      </c>
      <c r="M18" s="236">
        <f t="shared" si="4"/>
        <v>158.84464626099273</v>
      </c>
      <c r="N18" s="236">
        <f t="shared" si="4"/>
        <v>164.06986176823776</v>
      </c>
    </row>
    <row r="19" spans="2:27" x14ac:dyDescent="0.3">
      <c r="B19" s="233" t="s">
        <v>111</v>
      </c>
      <c r="C19" s="236">
        <v>100</v>
      </c>
      <c r="D19" s="236">
        <v>103</v>
      </c>
      <c r="E19" s="236">
        <f t="shared" ref="E19:N19" si="5">D19*E11/D11</f>
        <v>112.9047302497934</v>
      </c>
      <c r="F19" s="236">
        <f t="shared" si="5"/>
        <v>121.54800057888117</v>
      </c>
      <c r="G19" s="236">
        <f t="shared" si="5"/>
        <v>135.11207687473066</v>
      </c>
      <c r="H19" s="236">
        <f t="shared" si="5"/>
        <v>138.7334110379461</v>
      </c>
      <c r="I19" s="236">
        <f t="shared" si="5"/>
        <v>152.21786673006903</v>
      </c>
      <c r="J19" s="236">
        <f t="shared" si="5"/>
        <v>155.33611276469441</v>
      </c>
      <c r="K19" s="236">
        <f t="shared" si="5"/>
        <v>150.8167970421035</v>
      </c>
      <c r="L19" s="236">
        <f t="shared" si="5"/>
        <v>151.25833897194033</v>
      </c>
      <c r="M19" s="236">
        <f t="shared" si="5"/>
        <v>160.17811762078111</v>
      </c>
      <c r="N19" s="236">
        <f t="shared" si="5"/>
        <v>160.13737740963174</v>
      </c>
    </row>
    <row r="20" spans="2:27" x14ac:dyDescent="0.3">
      <c r="B20" s="233" t="s">
        <v>78</v>
      </c>
      <c r="C20" s="236">
        <v>100</v>
      </c>
      <c r="D20" s="236">
        <f t="shared" ref="D20:N20" si="6">C20*D8/C8</f>
        <v>105.4024088151704</v>
      </c>
      <c r="E20" s="236">
        <f t="shared" si="6"/>
        <v>112.49632296867912</v>
      </c>
      <c r="F20" s="236">
        <f t="shared" si="6"/>
        <v>118.97816304445209</v>
      </c>
      <c r="G20" s="236">
        <f t="shared" si="6"/>
        <v>124.814169648213</v>
      </c>
      <c r="H20" s="236">
        <f t="shared" si="6"/>
        <v>131.51861184219138</v>
      </c>
      <c r="I20" s="236">
        <f t="shared" si="6"/>
        <v>136.58701028789693</v>
      </c>
      <c r="J20" s="236">
        <f t="shared" si="6"/>
        <v>141.99810552779599</v>
      </c>
      <c r="K20" s="236">
        <f t="shared" si="6"/>
        <v>147.12404849434353</v>
      </c>
      <c r="L20" s="236">
        <f t="shared" si="6"/>
        <v>155.43021184610996</v>
      </c>
      <c r="M20" s="236">
        <f t="shared" si="6"/>
        <v>158.38854745741128</v>
      </c>
      <c r="N20" s="236">
        <f t="shared" si="6"/>
        <v>163.54804941013452</v>
      </c>
    </row>
    <row r="21" spans="2:27" x14ac:dyDescent="0.3">
      <c r="B21" s="233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</row>
    <row r="22" spans="2:27" x14ac:dyDescent="0.3">
      <c r="B22" s="233" t="s">
        <v>106</v>
      </c>
      <c r="D22" s="239">
        <v>7153.2480066774988</v>
      </c>
      <c r="E22" s="239">
        <v>7557.6662067217876</v>
      </c>
      <c r="F22" s="239">
        <v>7850.8540591998726</v>
      </c>
      <c r="G22" s="239">
        <v>8437.1550995083962</v>
      </c>
      <c r="H22" s="239">
        <v>8477.7285716353381</v>
      </c>
      <c r="I22" s="239">
        <v>8946.210004727689</v>
      </c>
      <c r="J22" s="239">
        <v>8854.8549269417254</v>
      </c>
      <c r="K22" s="239">
        <v>8444.5093495420406</v>
      </c>
      <c r="L22" s="239">
        <v>8164.7121684794829</v>
      </c>
      <c r="M22" s="239">
        <v>8300.2658713620403</v>
      </c>
      <c r="N22" s="239">
        <v>7994.5577060348342</v>
      </c>
    </row>
    <row r="23" spans="2:27" x14ac:dyDescent="0.3">
      <c r="D23" s="236">
        <v>6795.3052999999991</v>
      </c>
      <c r="E23" s="236">
        <v>7358.9739111215094</v>
      </c>
      <c r="F23" s="236">
        <v>7850.8540591998762</v>
      </c>
      <c r="G23" s="236">
        <v>8622.7725116975762</v>
      </c>
      <c r="H23" s="236">
        <v>8828.8591336153313</v>
      </c>
      <c r="I23" s="236">
        <v>9596.2464546246047</v>
      </c>
      <c r="J23" s="236">
        <v>9773.7028181140686</v>
      </c>
      <c r="K23" s="236">
        <v>9516.5129348635328</v>
      </c>
      <c r="L23" s="236">
        <v>9541.6406586951052</v>
      </c>
      <c r="M23" s="236">
        <v>10049.2566276013</v>
      </c>
      <c r="N23" s="236">
        <v>10046.938141619732</v>
      </c>
      <c r="Q23">
        <v>2013</v>
      </c>
      <c r="R23">
        <v>2014</v>
      </c>
      <c r="S23">
        <v>2015</v>
      </c>
      <c r="T23">
        <v>2016</v>
      </c>
      <c r="U23">
        <v>2017</v>
      </c>
      <c r="V23">
        <v>2018</v>
      </c>
      <c r="W23">
        <v>2019</v>
      </c>
      <c r="X23">
        <v>2020</v>
      </c>
      <c r="Y23">
        <v>2021</v>
      </c>
      <c r="Z23">
        <v>2022</v>
      </c>
      <c r="AA23">
        <v>2023</v>
      </c>
    </row>
    <row r="24" spans="2:27" x14ac:dyDescent="0.3">
      <c r="I24" s="238"/>
      <c r="J24" s="238"/>
      <c r="K24" s="238"/>
      <c r="L24" s="238"/>
      <c r="M24" s="238"/>
      <c r="N24" s="238"/>
      <c r="O24" s="238"/>
      <c r="P24" s="238"/>
      <c r="Q24" s="238">
        <v>0.94996081411641775</v>
      </c>
      <c r="R24" s="238">
        <v>0.97370983446932846</v>
      </c>
      <c r="S24" s="238">
        <v>1.0000000000000004</v>
      </c>
      <c r="T24" s="238">
        <v>1.0219999999999994</v>
      </c>
      <c r="U24" s="238">
        <v>1.0414180000000002</v>
      </c>
      <c r="V24" s="238">
        <v>1.07266054</v>
      </c>
      <c r="W24" s="238">
        <v>1.1037676956600002</v>
      </c>
      <c r="X24" s="238">
        <v>1.1269468172688599</v>
      </c>
      <c r="Y24" s="238">
        <v>1.168643849507808</v>
      </c>
      <c r="Z24" s="238">
        <v>1.2107150280900891</v>
      </c>
      <c r="AA24" s="238">
        <v>1.2567221991575122</v>
      </c>
    </row>
    <row r="25" spans="2:27" x14ac:dyDescent="0.3">
      <c r="B25" s="316" t="s">
        <v>112</v>
      </c>
      <c r="C25" s="316"/>
      <c r="D25" s="316"/>
      <c r="E25" s="316"/>
    </row>
    <row r="27" spans="2:27" x14ac:dyDescent="0.3">
      <c r="B27" s="237" t="s">
        <v>99</v>
      </c>
      <c r="C27" s="237" t="s">
        <v>100</v>
      </c>
    </row>
    <row r="28" spans="2:27" x14ac:dyDescent="0.3">
      <c r="B28" s="237" t="s">
        <v>101</v>
      </c>
      <c r="C28">
        <v>2012</v>
      </c>
      <c r="D28">
        <v>2013</v>
      </c>
      <c r="E28">
        <v>2014</v>
      </c>
      <c r="F28">
        <v>2015</v>
      </c>
      <c r="G28">
        <v>2016</v>
      </c>
      <c r="H28">
        <v>2017</v>
      </c>
      <c r="I28">
        <v>2018</v>
      </c>
      <c r="J28">
        <v>2019</v>
      </c>
      <c r="K28">
        <v>2020</v>
      </c>
      <c r="L28">
        <v>2021</v>
      </c>
      <c r="M28">
        <v>2022</v>
      </c>
      <c r="N28">
        <v>2023</v>
      </c>
      <c r="O28" t="s">
        <v>102</v>
      </c>
    </row>
    <row r="29" spans="2:27" x14ac:dyDescent="0.3">
      <c r="B29" s="233" t="s">
        <v>103</v>
      </c>
      <c r="C29" s="236">
        <v>488.1</v>
      </c>
      <c r="D29" s="236">
        <v>504.2</v>
      </c>
      <c r="E29" s="236">
        <v>621.79999999999995</v>
      </c>
      <c r="F29" s="236">
        <v>647.70000000000005</v>
      </c>
      <c r="G29" s="236">
        <v>647.5</v>
      </c>
      <c r="H29" s="236">
        <v>682.1</v>
      </c>
      <c r="I29" s="236">
        <v>693.64300000000003</v>
      </c>
      <c r="J29" s="236">
        <v>723.59999999999991</v>
      </c>
      <c r="K29" s="236">
        <v>743.3</v>
      </c>
      <c r="L29" s="236">
        <v>792.3</v>
      </c>
      <c r="M29" s="236">
        <v>838.7</v>
      </c>
      <c r="N29" s="236">
        <v>862.9</v>
      </c>
      <c r="O29" s="236">
        <v>8245.8430000000008</v>
      </c>
    </row>
    <row r="30" spans="2:27" x14ac:dyDescent="0.3">
      <c r="B30" s="233" t="s">
        <v>104</v>
      </c>
      <c r="C30" s="236">
        <v>916.44899999999996</v>
      </c>
      <c r="D30" s="236">
        <v>933.67499999999995</v>
      </c>
      <c r="E30" s="236">
        <v>1015.3299999999999</v>
      </c>
      <c r="F30" s="236">
        <v>1004.261</v>
      </c>
      <c r="G30" s="236">
        <v>1042.346</v>
      </c>
      <c r="H30" s="236">
        <v>1044.1378995107127</v>
      </c>
      <c r="I30" s="236">
        <v>1037.0520813982027</v>
      </c>
      <c r="J30" s="236">
        <v>1102.4351191469586</v>
      </c>
      <c r="K30" s="236">
        <v>1117.9522145543517</v>
      </c>
      <c r="L30" s="236">
        <v>1227.643</v>
      </c>
      <c r="M30" s="236">
        <v>1266.962</v>
      </c>
      <c r="N30" s="236">
        <v>1298.087</v>
      </c>
      <c r="O30" s="236">
        <v>13006.330314610224</v>
      </c>
    </row>
    <row r="31" spans="2:27" x14ac:dyDescent="0.3">
      <c r="B31" s="233" t="s">
        <v>105</v>
      </c>
      <c r="C31" s="236">
        <v>26087.058000000001</v>
      </c>
      <c r="D31" s="236">
        <v>27538.941000000006</v>
      </c>
      <c r="E31" s="236">
        <v>29289.916999999998</v>
      </c>
      <c r="F31" s="236">
        <v>31057.048000000006</v>
      </c>
      <c r="G31" s="236">
        <v>32623.575000000001</v>
      </c>
      <c r="H31" s="236">
        <v>34430.342000000004</v>
      </c>
      <c r="I31" s="236">
        <v>35819.268999999993</v>
      </c>
      <c r="J31" s="236">
        <v>37211.525999999991</v>
      </c>
      <c r="K31" s="236">
        <v>38585.512999999992</v>
      </c>
      <c r="L31" s="236">
        <v>40710.319999999992</v>
      </c>
      <c r="M31" s="236">
        <v>41437.894999999997</v>
      </c>
      <c r="N31" s="236">
        <v>42801</v>
      </c>
      <c r="O31" s="236">
        <v>417592.40400000004</v>
      </c>
    </row>
    <row r="32" spans="2:27" x14ac:dyDescent="0.3">
      <c r="B32" s="233" t="s">
        <v>102</v>
      </c>
      <c r="C32" s="236">
        <v>27491.607</v>
      </c>
      <c r="D32" s="236">
        <v>28976.816000000006</v>
      </c>
      <c r="E32" s="236">
        <v>30927.046999999999</v>
      </c>
      <c r="F32" s="236">
        <v>32709.009000000005</v>
      </c>
      <c r="G32" s="236">
        <v>34313.421000000002</v>
      </c>
      <c r="H32" s="236">
        <v>36156.579899510718</v>
      </c>
      <c r="I32" s="236">
        <v>37549.964081398197</v>
      </c>
      <c r="J32" s="236">
        <v>39037.561119146951</v>
      </c>
      <c r="K32" s="236">
        <v>40446.76521455434</v>
      </c>
      <c r="L32" s="236">
        <v>42730.262999999992</v>
      </c>
      <c r="M32" s="236">
        <v>43543.557000000001</v>
      </c>
      <c r="N32" s="236">
        <v>44961.987000000001</v>
      </c>
      <c r="O32" s="236">
        <v>438844.57731461024</v>
      </c>
    </row>
    <row r="35" spans="2:14" x14ac:dyDescent="0.3">
      <c r="B35" s="235" t="s">
        <v>109</v>
      </c>
      <c r="C35" s="5"/>
      <c r="D35" s="5"/>
      <c r="E35" s="5"/>
      <c r="F35" s="5"/>
      <c r="G35" s="5"/>
      <c r="H35" s="5"/>
    </row>
    <row r="36" spans="2:14" x14ac:dyDescent="0.3">
      <c r="B36" s="235" t="s">
        <v>110</v>
      </c>
      <c r="C36" s="5"/>
      <c r="D36" s="5"/>
      <c r="E36" s="5"/>
      <c r="F36" s="5"/>
      <c r="G36" s="5"/>
      <c r="H36" s="5"/>
    </row>
    <row r="37" spans="2:14" x14ac:dyDescent="0.3">
      <c r="B37" s="233"/>
    </row>
    <row r="38" spans="2:14" x14ac:dyDescent="0.3">
      <c r="B38" s="235" t="s">
        <v>113</v>
      </c>
      <c r="C38" s="234">
        <v>2012</v>
      </c>
      <c r="D38" s="5">
        <v>2013</v>
      </c>
      <c r="E38" s="5">
        <v>2014</v>
      </c>
      <c r="F38" s="5">
        <v>2015</v>
      </c>
      <c r="G38" s="5">
        <v>2016</v>
      </c>
      <c r="H38" s="5">
        <v>2017</v>
      </c>
      <c r="I38" s="5">
        <v>2018</v>
      </c>
      <c r="J38" s="5">
        <v>2019</v>
      </c>
      <c r="K38" s="5">
        <v>2020</v>
      </c>
      <c r="L38" s="5">
        <v>2021</v>
      </c>
      <c r="M38" s="5">
        <v>2022</v>
      </c>
      <c r="N38" s="5">
        <v>2023</v>
      </c>
    </row>
    <row r="39" spans="2:14" x14ac:dyDescent="0.3">
      <c r="B39" s="233" t="s">
        <v>114</v>
      </c>
      <c r="C39" s="236">
        <v>100</v>
      </c>
      <c r="D39" s="236">
        <f t="shared" ref="D39:N39" si="7">C39*D29/C29</f>
        <v>103.29850440483507</v>
      </c>
      <c r="E39" s="236">
        <f t="shared" si="7"/>
        <v>127.39192788363039</v>
      </c>
      <c r="F39" s="236">
        <f t="shared" si="7"/>
        <v>132.6982175783651</v>
      </c>
      <c r="G39" s="236">
        <f t="shared" si="7"/>
        <v>132.65724236836715</v>
      </c>
      <c r="H39" s="236">
        <f t="shared" si="7"/>
        <v>139.74595369801273</v>
      </c>
      <c r="I39" s="236">
        <f t="shared" si="7"/>
        <v>142.11083794304449</v>
      </c>
      <c r="J39" s="236">
        <f t="shared" si="7"/>
        <v>148.24830977258759</v>
      </c>
      <c r="K39" s="236">
        <f t="shared" si="7"/>
        <v>152.2843679573858</v>
      </c>
      <c r="L39" s="236">
        <f t="shared" si="7"/>
        <v>162.32329440688386</v>
      </c>
      <c r="M39" s="236">
        <f t="shared" si="7"/>
        <v>171.82954312640859</v>
      </c>
      <c r="N39" s="236">
        <f t="shared" si="7"/>
        <v>176.78754353616068</v>
      </c>
    </row>
    <row r="40" spans="2:14" x14ac:dyDescent="0.3">
      <c r="B40" s="233" t="s">
        <v>115</v>
      </c>
      <c r="C40" s="236">
        <v>100</v>
      </c>
      <c r="D40" s="236">
        <f t="shared" ref="D40:N40" si="8">C40*D30/C30</f>
        <v>101.87964633056504</v>
      </c>
      <c r="E40" s="236">
        <f t="shared" si="8"/>
        <v>110.78958021668417</v>
      </c>
      <c r="F40" s="236">
        <f t="shared" si="8"/>
        <v>109.58176614301505</v>
      </c>
      <c r="G40" s="236">
        <f t="shared" si="8"/>
        <v>113.73748020893687</v>
      </c>
      <c r="H40" s="236">
        <f t="shared" si="8"/>
        <v>113.93300658418663</v>
      </c>
      <c r="I40" s="236">
        <f t="shared" si="8"/>
        <v>113.15982464907513</v>
      </c>
      <c r="J40" s="236">
        <f t="shared" si="8"/>
        <v>120.29421376933779</v>
      </c>
      <c r="K40" s="236">
        <f t="shared" si="8"/>
        <v>121.98738986614111</v>
      </c>
      <c r="L40" s="236">
        <f t="shared" si="8"/>
        <v>133.9564994887877</v>
      </c>
      <c r="M40" s="236">
        <f t="shared" si="8"/>
        <v>138.24686370981908</v>
      </c>
      <c r="N40" s="236">
        <f t="shared" si="8"/>
        <v>141.64312471288636</v>
      </c>
    </row>
    <row r="41" spans="2:14" x14ac:dyDescent="0.3">
      <c r="B41" s="233" t="s">
        <v>116</v>
      </c>
      <c r="C41" s="236">
        <v>100</v>
      </c>
      <c r="D41" s="236">
        <f t="shared" ref="D41:N41" si="9">C41*D31/C31</f>
        <v>105.56552985008891</v>
      </c>
      <c r="E41" s="236">
        <f t="shared" si="9"/>
        <v>112.27757840688665</v>
      </c>
      <c r="F41" s="236">
        <f t="shared" si="9"/>
        <v>119.05155422278743</v>
      </c>
      <c r="G41" s="236">
        <f t="shared" si="9"/>
        <v>125.05655103001649</v>
      </c>
      <c r="H41" s="236">
        <f t="shared" si="9"/>
        <v>131.98246425488074</v>
      </c>
      <c r="I41" s="236">
        <f t="shared" si="9"/>
        <v>137.30666371041147</v>
      </c>
      <c r="J41" s="236">
        <f t="shared" si="9"/>
        <v>142.64362811628661</v>
      </c>
      <c r="K41" s="236">
        <f t="shared" si="9"/>
        <v>147.91055779459683</v>
      </c>
      <c r="L41" s="236">
        <f t="shared" si="9"/>
        <v>156.05561961030637</v>
      </c>
      <c r="M41" s="236">
        <f t="shared" si="9"/>
        <v>158.84464626099273</v>
      </c>
      <c r="N41" s="236">
        <f t="shared" si="9"/>
        <v>164.06986176823776</v>
      </c>
    </row>
    <row r="45" spans="2:14" x14ac:dyDescent="0.3">
      <c r="B45" s="5" t="s">
        <v>734</v>
      </c>
    </row>
    <row r="47" spans="2:14" x14ac:dyDescent="0.3">
      <c r="B47" s="264" t="s">
        <v>735</v>
      </c>
      <c r="C47" s="250" t="s">
        <v>736</v>
      </c>
    </row>
    <row r="48" spans="2:14" x14ac:dyDescent="0.3">
      <c r="B48" t="s">
        <v>737</v>
      </c>
      <c r="C48" s="314">
        <v>1300</v>
      </c>
    </row>
    <row r="49" spans="2:3" x14ac:dyDescent="0.3">
      <c r="B49" t="s">
        <v>738</v>
      </c>
      <c r="C49" s="314">
        <v>500</v>
      </c>
    </row>
    <row r="50" spans="2:3" x14ac:dyDescent="0.3">
      <c r="B50" t="s">
        <v>754</v>
      </c>
      <c r="C50" s="314">
        <v>1820</v>
      </c>
    </row>
    <row r="51" spans="2:3" x14ac:dyDescent="0.3">
      <c r="B51" t="s">
        <v>73</v>
      </c>
      <c r="C51" s="314">
        <v>14620</v>
      </c>
    </row>
    <row r="52" spans="2:3" x14ac:dyDescent="0.3">
      <c r="B52" t="s">
        <v>739</v>
      </c>
      <c r="C52" s="314">
        <v>860</v>
      </c>
    </row>
    <row r="53" spans="2:3" x14ac:dyDescent="0.3">
      <c r="B53" t="s">
        <v>740</v>
      </c>
      <c r="C53" s="314">
        <v>3700</v>
      </c>
    </row>
    <row r="54" spans="2:3" x14ac:dyDescent="0.3">
      <c r="B54" s="264" t="s">
        <v>741</v>
      </c>
      <c r="C54" s="315">
        <f>SUM(C48:C53)</f>
        <v>22800</v>
      </c>
    </row>
    <row r="56" spans="2:3" x14ac:dyDescent="0.3">
      <c r="B56" t="s">
        <v>755</v>
      </c>
    </row>
    <row r="57" spans="2:3" x14ac:dyDescent="0.3">
      <c r="B57" t="s">
        <v>742</v>
      </c>
    </row>
    <row r="58" spans="2:3" x14ac:dyDescent="0.3">
      <c r="B58" t="s">
        <v>743</v>
      </c>
    </row>
    <row r="59" spans="2:3" x14ac:dyDescent="0.3">
      <c r="B59" t="s">
        <v>744</v>
      </c>
    </row>
    <row r="60" spans="2:3" x14ac:dyDescent="0.3">
      <c r="B60" t="s">
        <v>745</v>
      </c>
    </row>
    <row r="61" spans="2:3" x14ac:dyDescent="0.3">
      <c r="B61" t="s">
        <v>746</v>
      </c>
    </row>
    <row r="62" spans="2:3" x14ac:dyDescent="0.3">
      <c r="B62" t="s">
        <v>747</v>
      </c>
    </row>
    <row r="63" spans="2:3" x14ac:dyDescent="0.3">
      <c r="B63" t="s">
        <v>748</v>
      </c>
    </row>
    <row r="64" spans="2:3" x14ac:dyDescent="0.3">
      <c r="B64" t="s">
        <v>749</v>
      </c>
    </row>
    <row r="65" spans="2:2" x14ac:dyDescent="0.3">
      <c r="B65" t="s">
        <v>750</v>
      </c>
    </row>
    <row r="66" spans="2:2" x14ac:dyDescent="0.3">
      <c r="B66" t="s">
        <v>751</v>
      </c>
    </row>
    <row r="67" spans="2:2" x14ac:dyDescent="0.3">
      <c r="B67" t="s">
        <v>752</v>
      </c>
    </row>
    <row r="68" spans="2:2" x14ac:dyDescent="0.3">
      <c r="B68" t="s">
        <v>753</v>
      </c>
    </row>
  </sheetData>
  <mergeCells count="2">
    <mergeCell ref="B1:E1"/>
    <mergeCell ref="B25:E25"/>
  </mergeCells>
  <hyperlinks>
    <hyperlink ref="G1" location="'Innholdsside '!A1" display="Innhold" xr:uid="{5CE86CF0-77E7-4D53-9E91-4C8EF82F8C2A}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6CD8-E8C6-491D-8C9D-909D42E66552}">
  <sheetPr codeName="Ark8">
    <tabColor rgb="FFC00000"/>
  </sheetPr>
  <dimension ref="A1:J119"/>
  <sheetViews>
    <sheetView zoomScale="110" zoomScaleNormal="110" workbookViewId="0">
      <pane ySplit="1" topLeftCell="A2" activePane="bottomLeft" state="frozen"/>
      <selection activeCell="S4" sqref="S4"/>
      <selection pane="bottomLeft" activeCell="J1" sqref="J1"/>
    </sheetView>
  </sheetViews>
  <sheetFormatPr baseColWidth="10" defaultColWidth="11.44140625" defaultRowHeight="15" customHeight="1" x14ac:dyDescent="0.2"/>
  <cols>
    <col min="1" max="2" width="5.5546875" style="240" bestFit="1" customWidth="1"/>
    <col min="3" max="3" width="5" style="240" bestFit="1" customWidth="1"/>
    <col min="4" max="4" width="49.5546875" style="240" customWidth="1"/>
    <col min="5" max="5" width="9.6640625" style="240" customWidth="1"/>
    <col min="6" max="6" width="5.88671875" style="240" bestFit="1" customWidth="1"/>
    <col min="7" max="16384" width="11.44140625" style="240"/>
  </cols>
  <sheetData>
    <row r="1" spans="1:10" ht="15" customHeight="1" x14ac:dyDescent="0.3">
      <c r="A1" s="245" t="s">
        <v>60</v>
      </c>
      <c r="B1" s="245" t="s">
        <v>117</v>
      </c>
      <c r="C1" s="245" t="s">
        <v>118</v>
      </c>
      <c r="D1" s="245" t="s">
        <v>119</v>
      </c>
      <c r="E1" s="245" t="s">
        <v>120</v>
      </c>
      <c r="F1" s="245" t="s">
        <v>121</v>
      </c>
      <c r="G1" s="245" t="s">
        <v>113</v>
      </c>
      <c r="J1" s="7" t="s">
        <v>2</v>
      </c>
    </row>
    <row r="2" spans="1:10" ht="15" customHeight="1" x14ac:dyDescent="0.2">
      <c r="A2" s="240">
        <v>2012</v>
      </c>
      <c r="B2" s="240">
        <v>165</v>
      </c>
      <c r="C2" s="240">
        <v>70</v>
      </c>
      <c r="D2" s="240" t="s">
        <v>122</v>
      </c>
      <c r="E2" s="241">
        <v>13.8</v>
      </c>
      <c r="F2" s="240" t="s">
        <v>87</v>
      </c>
      <c r="G2" s="240" t="s">
        <v>104</v>
      </c>
    </row>
    <row r="3" spans="1:10" ht="15" customHeight="1" x14ac:dyDescent="0.2">
      <c r="A3" s="240">
        <v>2012</v>
      </c>
      <c r="B3" s="240">
        <v>260</v>
      </c>
      <c r="C3" s="240">
        <v>50</v>
      </c>
      <c r="D3" s="240" t="s">
        <v>123</v>
      </c>
      <c r="E3" s="241">
        <v>25102.667000000001</v>
      </c>
      <c r="F3" s="240" t="s">
        <v>83</v>
      </c>
      <c r="G3" s="240" t="s">
        <v>105</v>
      </c>
    </row>
    <row r="4" spans="1:10" ht="15" customHeight="1" x14ac:dyDescent="0.2">
      <c r="A4" s="240">
        <v>2012</v>
      </c>
      <c r="B4" s="240">
        <v>260</v>
      </c>
      <c r="C4" s="240">
        <v>70</v>
      </c>
      <c r="D4" s="240" t="s">
        <v>124</v>
      </c>
      <c r="E4" s="241">
        <v>984.39099999999996</v>
      </c>
      <c r="F4" s="240" t="s">
        <v>83</v>
      </c>
      <c r="G4" s="240" t="s">
        <v>105</v>
      </c>
    </row>
    <row r="5" spans="1:10" ht="15" customHeight="1" x14ac:dyDescent="0.2">
      <c r="A5" s="240">
        <v>2012</v>
      </c>
      <c r="B5" s="240">
        <v>287</v>
      </c>
      <c r="C5" s="240">
        <v>57</v>
      </c>
      <c r="D5" s="240" t="s">
        <v>125</v>
      </c>
      <c r="E5" s="241">
        <v>179.09299999999999</v>
      </c>
      <c r="F5" s="240" t="s">
        <v>83</v>
      </c>
      <c r="G5" s="240" t="s">
        <v>104</v>
      </c>
    </row>
    <row r="6" spans="1:10" ht="15" customHeight="1" x14ac:dyDescent="0.2">
      <c r="A6" s="240">
        <v>2012</v>
      </c>
      <c r="B6" s="240">
        <v>732</v>
      </c>
      <c r="C6" s="240">
        <v>78</v>
      </c>
      <c r="D6" s="240" t="s">
        <v>126</v>
      </c>
      <c r="E6" s="241">
        <v>488.1</v>
      </c>
      <c r="F6" s="240" t="s">
        <v>84</v>
      </c>
      <c r="G6" s="240" t="s">
        <v>103</v>
      </c>
    </row>
    <row r="7" spans="1:10" ht="15" customHeight="1" x14ac:dyDescent="0.2">
      <c r="A7" s="240">
        <v>2012</v>
      </c>
      <c r="B7" s="240">
        <v>920</v>
      </c>
      <c r="C7" s="240">
        <v>50</v>
      </c>
      <c r="D7" s="240" t="s">
        <v>127</v>
      </c>
      <c r="E7" s="241">
        <v>259.7</v>
      </c>
      <c r="F7" s="240" t="s">
        <v>128</v>
      </c>
      <c r="G7" s="240" t="s">
        <v>104</v>
      </c>
    </row>
    <row r="8" spans="1:10" ht="15" customHeight="1" x14ac:dyDescent="0.2">
      <c r="A8" s="240">
        <v>2012</v>
      </c>
      <c r="B8" s="240">
        <v>1023</v>
      </c>
      <c r="C8" s="240">
        <v>52</v>
      </c>
      <c r="D8" s="240" t="s">
        <v>129</v>
      </c>
      <c r="E8" s="241">
        <v>119.25</v>
      </c>
      <c r="F8" s="240" t="s">
        <v>130</v>
      </c>
      <c r="G8" s="240" t="s">
        <v>104</v>
      </c>
    </row>
    <row r="9" spans="1:10" ht="15" customHeight="1" x14ac:dyDescent="0.2">
      <c r="A9" s="240">
        <v>2012</v>
      </c>
      <c r="B9" s="240">
        <v>1137</v>
      </c>
      <c r="C9" s="240">
        <v>51</v>
      </c>
      <c r="D9" s="240" t="s">
        <v>131</v>
      </c>
      <c r="E9" s="241">
        <v>185.84700000000001</v>
      </c>
      <c r="F9" s="240" t="s">
        <v>91</v>
      </c>
      <c r="G9" s="240" t="s">
        <v>104</v>
      </c>
    </row>
    <row r="10" spans="1:10" ht="15" customHeight="1" x14ac:dyDescent="0.2">
      <c r="A10" s="240">
        <v>2012</v>
      </c>
      <c r="B10" s="240">
        <v>1410</v>
      </c>
      <c r="C10" s="240">
        <v>50</v>
      </c>
      <c r="D10" s="240" t="s">
        <v>132</v>
      </c>
      <c r="E10" s="241">
        <v>158.75899999999999</v>
      </c>
      <c r="F10" s="240" t="s">
        <v>88</v>
      </c>
      <c r="G10" s="240" t="s">
        <v>104</v>
      </c>
    </row>
    <row r="11" spans="1:10" ht="15" customHeight="1" x14ac:dyDescent="0.2">
      <c r="A11" s="240">
        <v>2013</v>
      </c>
      <c r="B11" s="240">
        <v>165</v>
      </c>
      <c r="C11" s="240">
        <v>70</v>
      </c>
      <c r="D11" s="240" t="s">
        <v>122</v>
      </c>
      <c r="E11" s="241">
        <v>14.9</v>
      </c>
      <c r="F11" s="240" t="s">
        <v>87</v>
      </c>
      <c r="G11" s="240" t="s">
        <v>104</v>
      </c>
    </row>
    <row r="12" spans="1:10" ht="15" customHeight="1" x14ac:dyDescent="0.2">
      <c r="A12" s="240">
        <v>2013</v>
      </c>
      <c r="B12" s="240">
        <v>260</v>
      </c>
      <c r="C12" s="240">
        <v>50</v>
      </c>
      <c r="D12" s="240" t="s">
        <v>123</v>
      </c>
      <c r="E12" s="241">
        <v>26451.926000000007</v>
      </c>
      <c r="F12" s="240" t="s">
        <v>83</v>
      </c>
      <c r="G12" s="240" t="s">
        <v>105</v>
      </c>
    </row>
    <row r="13" spans="1:10" ht="15" customHeight="1" x14ac:dyDescent="0.2">
      <c r="A13" s="240">
        <v>2013</v>
      </c>
      <c r="B13" s="240">
        <v>260</v>
      </c>
      <c r="C13" s="240">
        <v>70</v>
      </c>
      <c r="D13" s="240" t="s">
        <v>124</v>
      </c>
      <c r="E13" s="241">
        <v>1087.0149999999999</v>
      </c>
      <c r="F13" s="240" t="s">
        <v>83</v>
      </c>
      <c r="G13" s="240" t="s">
        <v>105</v>
      </c>
    </row>
    <row r="14" spans="1:10" ht="15" customHeight="1" x14ac:dyDescent="0.2">
      <c r="A14" s="240">
        <v>2013</v>
      </c>
      <c r="B14" s="240">
        <v>287</v>
      </c>
      <c r="C14" s="240">
        <v>57</v>
      </c>
      <c r="D14" s="240" t="s">
        <v>125</v>
      </c>
      <c r="E14" s="241">
        <v>185.00300000000001</v>
      </c>
      <c r="F14" s="240" t="s">
        <v>83</v>
      </c>
      <c r="G14" s="240" t="s">
        <v>104</v>
      </c>
    </row>
    <row r="15" spans="1:10" ht="15" customHeight="1" x14ac:dyDescent="0.2">
      <c r="A15" s="240">
        <v>2013</v>
      </c>
      <c r="B15" s="240">
        <v>732</v>
      </c>
      <c r="C15" s="240">
        <v>78</v>
      </c>
      <c r="D15" s="240" t="s">
        <v>126</v>
      </c>
      <c r="E15" s="241">
        <v>504.2</v>
      </c>
      <c r="F15" s="240" t="s">
        <v>84</v>
      </c>
      <c r="G15" s="240" t="s">
        <v>103</v>
      </c>
    </row>
    <row r="16" spans="1:10" ht="15" customHeight="1" x14ac:dyDescent="0.2">
      <c r="A16" s="240">
        <v>2013</v>
      </c>
      <c r="B16" s="240">
        <v>920</v>
      </c>
      <c r="C16" s="240">
        <v>50</v>
      </c>
      <c r="D16" s="240" t="s">
        <v>127</v>
      </c>
      <c r="E16" s="241">
        <v>259.7</v>
      </c>
      <c r="F16" s="240" t="s">
        <v>85</v>
      </c>
      <c r="G16" s="240" t="s">
        <v>104</v>
      </c>
    </row>
    <row r="17" spans="1:7" ht="15" customHeight="1" x14ac:dyDescent="0.2">
      <c r="A17" s="240">
        <v>2013</v>
      </c>
      <c r="B17" s="240">
        <v>1023</v>
      </c>
      <c r="C17" s="240">
        <v>52</v>
      </c>
      <c r="D17" s="240" t="s">
        <v>129</v>
      </c>
      <c r="E17" s="241">
        <v>122.6</v>
      </c>
      <c r="F17" s="240" t="s">
        <v>130</v>
      </c>
      <c r="G17" s="240" t="s">
        <v>104</v>
      </c>
    </row>
    <row r="18" spans="1:7" ht="15" customHeight="1" x14ac:dyDescent="0.2">
      <c r="A18" s="240">
        <v>2013</v>
      </c>
      <c r="B18" s="240">
        <v>1137</v>
      </c>
      <c r="C18" s="240">
        <v>51</v>
      </c>
      <c r="D18" s="240" t="s">
        <v>131</v>
      </c>
      <c r="E18" s="241">
        <v>187.47399999999999</v>
      </c>
      <c r="F18" s="240" t="s">
        <v>91</v>
      </c>
      <c r="G18" s="240" t="s">
        <v>104</v>
      </c>
    </row>
    <row r="19" spans="1:7" ht="15" customHeight="1" x14ac:dyDescent="0.2">
      <c r="A19" s="240">
        <v>2013</v>
      </c>
      <c r="B19" s="240">
        <v>1410</v>
      </c>
      <c r="C19" s="240">
        <v>50</v>
      </c>
      <c r="D19" s="240" t="s">
        <v>132</v>
      </c>
      <c r="E19" s="241">
        <v>163.99799999999999</v>
      </c>
      <c r="F19" s="240" t="s">
        <v>88</v>
      </c>
      <c r="G19" s="240" t="s">
        <v>104</v>
      </c>
    </row>
    <row r="20" spans="1:7" ht="15" customHeight="1" x14ac:dyDescent="0.2">
      <c r="A20" s="240">
        <v>2014</v>
      </c>
      <c r="B20" s="240">
        <v>165</v>
      </c>
      <c r="C20" s="240">
        <v>70</v>
      </c>
      <c r="D20" s="240" t="s">
        <v>122</v>
      </c>
      <c r="E20" s="241">
        <v>15.4</v>
      </c>
      <c r="F20" s="240" t="s">
        <v>87</v>
      </c>
      <c r="G20" s="240" t="s">
        <v>104</v>
      </c>
    </row>
    <row r="21" spans="1:7" ht="15" customHeight="1" x14ac:dyDescent="0.2">
      <c r="A21" s="240">
        <v>2014</v>
      </c>
      <c r="B21" s="240">
        <v>260</v>
      </c>
      <c r="C21" s="240">
        <v>50</v>
      </c>
      <c r="D21" s="240" t="s">
        <v>123</v>
      </c>
      <c r="E21" s="241">
        <v>28148.144999999997</v>
      </c>
      <c r="F21" s="240" t="s">
        <v>83</v>
      </c>
      <c r="G21" s="240" t="s">
        <v>105</v>
      </c>
    </row>
    <row r="22" spans="1:7" ht="15" customHeight="1" x14ac:dyDescent="0.2">
      <c r="A22" s="240">
        <v>2014</v>
      </c>
      <c r="B22" s="240">
        <v>260</v>
      </c>
      <c r="C22" s="240">
        <v>70</v>
      </c>
      <c r="D22" s="240" t="s">
        <v>124</v>
      </c>
      <c r="E22" s="241">
        <v>1141.7719999999999</v>
      </c>
      <c r="F22" s="240" t="s">
        <v>83</v>
      </c>
      <c r="G22" s="240" t="s">
        <v>105</v>
      </c>
    </row>
    <row r="23" spans="1:7" ht="15" customHeight="1" x14ac:dyDescent="0.2">
      <c r="A23" s="240">
        <v>2014</v>
      </c>
      <c r="B23" s="240">
        <v>287</v>
      </c>
      <c r="C23" s="240">
        <v>57</v>
      </c>
      <c r="D23" s="240" t="s">
        <v>125</v>
      </c>
      <c r="E23" s="241">
        <v>191.47799999999998</v>
      </c>
      <c r="F23" s="240" t="s">
        <v>83</v>
      </c>
      <c r="G23" s="240" t="s">
        <v>104</v>
      </c>
    </row>
    <row r="24" spans="1:7" ht="15" customHeight="1" x14ac:dyDescent="0.2">
      <c r="A24" s="240">
        <v>2014</v>
      </c>
      <c r="B24" s="240">
        <v>732</v>
      </c>
      <c r="C24" s="240">
        <v>78</v>
      </c>
      <c r="D24" s="240" t="s">
        <v>126</v>
      </c>
      <c r="E24" s="241">
        <v>621.79999999999995</v>
      </c>
      <c r="F24" s="240" t="s">
        <v>84</v>
      </c>
      <c r="G24" s="240" t="s">
        <v>103</v>
      </c>
    </row>
    <row r="25" spans="1:7" ht="15" customHeight="1" x14ac:dyDescent="0.2">
      <c r="A25" s="240">
        <v>2014</v>
      </c>
      <c r="B25" s="240">
        <v>920</v>
      </c>
      <c r="C25" s="240">
        <v>50</v>
      </c>
      <c r="D25" s="240" t="s">
        <v>127</v>
      </c>
      <c r="E25" s="241">
        <v>340.75</v>
      </c>
      <c r="F25" s="240" t="s">
        <v>85</v>
      </c>
      <c r="G25" s="240" t="s">
        <v>104</v>
      </c>
    </row>
    <row r="26" spans="1:7" ht="15" customHeight="1" x14ac:dyDescent="0.2">
      <c r="A26" s="240">
        <v>2014</v>
      </c>
      <c r="B26" s="240">
        <v>920</v>
      </c>
      <c r="C26" s="240">
        <v>52</v>
      </c>
      <c r="D26" s="240" t="s">
        <v>133</v>
      </c>
      <c r="E26" s="241">
        <v>126.89</v>
      </c>
      <c r="F26" s="240" t="s">
        <v>85</v>
      </c>
      <c r="G26" s="240" t="s">
        <v>104</v>
      </c>
    </row>
    <row r="27" spans="1:7" ht="15" customHeight="1" x14ac:dyDescent="0.2">
      <c r="A27" s="240">
        <v>2014</v>
      </c>
      <c r="B27" s="240">
        <v>1137</v>
      </c>
      <c r="C27" s="240">
        <v>51</v>
      </c>
      <c r="D27" s="240" t="s">
        <v>131</v>
      </c>
      <c r="E27" s="241">
        <v>177.47399999999999</v>
      </c>
      <c r="F27" s="240" t="s">
        <v>91</v>
      </c>
      <c r="G27" s="240" t="s">
        <v>104</v>
      </c>
    </row>
    <row r="28" spans="1:7" ht="15" customHeight="1" x14ac:dyDescent="0.2">
      <c r="A28" s="240">
        <v>2014</v>
      </c>
      <c r="B28" s="240">
        <v>1410</v>
      </c>
      <c r="C28" s="240">
        <v>50</v>
      </c>
      <c r="D28" s="240" t="s">
        <v>132</v>
      </c>
      <c r="E28" s="241">
        <v>163.33799999999997</v>
      </c>
      <c r="F28" s="240" t="s">
        <v>88</v>
      </c>
      <c r="G28" s="240" t="s">
        <v>104</v>
      </c>
    </row>
    <row r="29" spans="1:7" ht="15" customHeight="1" x14ac:dyDescent="0.2">
      <c r="A29" s="240">
        <v>2015</v>
      </c>
      <c r="B29" s="240">
        <v>165</v>
      </c>
      <c r="C29" s="240">
        <v>70</v>
      </c>
      <c r="D29" s="240" t="s">
        <v>122</v>
      </c>
      <c r="E29" s="241">
        <v>15.4</v>
      </c>
      <c r="F29" s="240" t="s">
        <v>87</v>
      </c>
      <c r="G29" s="240" t="s">
        <v>104</v>
      </c>
    </row>
    <row r="30" spans="1:7" ht="15" customHeight="1" x14ac:dyDescent="0.2">
      <c r="A30" s="240">
        <v>2015</v>
      </c>
      <c r="B30" s="240">
        <v>260</v>
      </c>
      <c r="C30" s="240">
        <v>50</v>
      </c>
      <c r="D30" s="240" t="s">
        <v>123</v>
      </c>
      <c r="E30" s="241">
        <v>29829.046000000006</v>
      </c>
      <c r="F30" s="240" t="s">
        <v>83</v>
      </c>
      <c r="G30" s="240" t="s">
        <v>105</v>
      </c>
    </row>
    <row r="31" spans="1:7" ht="15" customHeight="1" x14ac:dyDescent="0.2">
      <c r="A31" s="240">
        <v>2015</v>
      </c>
      <c r="B31" s="240">
        <v>260</v>
      </c>
      <c r="C31" s="240">
        <v>70</v>
      </c>
      <c r="D31" s="240" t="s">
        <v>124</v>
      </c>
      <c r="E31" s="241">
        <v>1228.002</v>
      </c>
      <c r="F31" s="240" t="s">
        <v>83</v>
      </c>
      <c r="G31" s="240" t="s">
        <v>105</v>
      </c>
    </row>
    <row r="32" spans="1:7" ht="15" customHeight="1" x14ac:dyDescent="0.2">
      <c r="A32" s="240">
        <v>2015</v>
      </c>
      <c r="B32" s="240">
        <v>287</v>
      </c>
      <c r="C32" s="240">
        <v>57</v>
      </c>
      <c r="D32" s="240" t="s">
        <v>125</v>
      </c>
      <c r="E32" s="241">
        <v>163.09400000000002</v>
      </c>
      <c r="F32" s="240" t="s">
        <v>83</v>
      </c>
      <c r="G32" s="240" t="s">
        <v>104</v>
      </c>
    </row>
    <row r="33" spans="1:7" ht="15" customHeight="1" x14ac:dyDescent="0.2">
      <c r="A33" s="240">
        <v>2015</v>
      </c>
      <c r="B33" s="240">
        <v>732</v>
      </c>
      <c r="C33" s="240">
        <v>78</v>
      </c>
      <c r="D33" s="240" t="s">
        <v>126</v>
      </c>
      <c r="E33" s="241">
        <v>647.70000000000005</v>
      </c>
      <c r="F33" s="240" t="s">
        <v>84</v>
      </c>
      <c r="G33" s="240" t="s">
        <v>103</v>
      </c>
    </row>
    <row r="34" spans="1:7" ht="15" customHeight="1" x14ac:dyDescent="0.2">
      <c r="A34" s="240">
        <v>2015</v>
      </c>
      <c r="B34" s="240">
        <v>920</v>
      </c>
      <c r="C34" s="240">
        <v>50</v>
      </c>
      <c r="D34" s="240" t="s">
        <v>127</v>
      </c>
      <c r="E34" s="241">
        <v>340.75</v>
      </c>
      <c r="F34" s="240" t="s">
        <v>85</v>
      </c>
      <c r="G34" s="240" t="s">
        <v>104</v>
      </c>
    </row>
    <row r="35" spans="1:7" ht="15" customHeight="1" x14ac:dyDescent="0.2">
      <c r="A35" s="240">
        <v>2015</v>
      </c>
      <c r="B35" s="240">
        <v>920</v>
      </c>
      <c r="C35" s="240">
        <v>50</v>
      </c>
      <c r="D35" s="240" t="s">
        <v>133</v>
      </c>
      <c r="E35" s="241">
        <v>134.4</v>
      </c>
      <c r="F35" s="240" t="s">
        <v>85</v>
      </c>
      <c r="G35" s="240" t="s">
        <v>104</v>
      </c>
    </row>
    <row r="36" spans="1:7" ht="15" customHeight="1" x14ac:dyDescent="0.2">
      <c r="A36" s="240">
        <v>2015</v>
      </c>
      <c r="B36" s="240">
        <v>1137</v>
      </c>
      <c r="C36" s="240">
        <v>51</v>
      </c>
      <c r="D36" s="240" t="s">
        <v>131</v>
      </c>
      <c r="E36" s="241">
        <v>183.13300000000001</v>
      </c>
      <c r="F36" s="240" t="s">
        <v>91</v>
      </c>
      <c r="G36" s="240" t="s">
        <v>104</v>
      </c>
    </row>
    <row r="37" spans="1:7" ht="15" customHeight="1" x14ac:dyDescent="0.2">
      <c r="A37" s="240">
        <v>2015</v>
      </c>
      <c r="B37" s="240">
        <v>1410</v>
      </c>
      <c r="C37" s="240">
        <v>50</v>
      </c>
      <c r="D37" s="240" t="s">
        <v>132</v>
      </c>
      <c r="E37" s="241">
        <v>167.48399999999998</v>
      </c>
      <c r="F37" s="240" t="s">
        <v>88</v>
      </c>
      <c r="G37" s="240" t="s">
        <v>104</v>
      </c>
    </row>
    <row r="38" spans="1:7" ht="15" customHeight="1" x14ac:dyDescent="0.2">
      <c r="A38" s="240">
        <v>2016</v>
      </c>
      <c r="B38" s="240">
        <v>165</v>
      </c>
      <c r="C38" s="240">
        <v>70</v>
      </c>
      <c r="D38" s="240" t="s">
        <v>122</v>
      </c>
      <c r="E38" s="241">
        <v>16.399999999999999</v>
      </c>
      <c r="F38" s="240" t="s">
        <v>87</v>
      </c>
      <c r="G38" s="240" t="s">
        <v>104</v>
      </c>
    </row>
    <row r="39" spans="1:7" ht="15" customHeight="1" x14ac:dyDescent="0.2">
      <c r="A39" s="240">
        <v>2016</v>
      </c>
      <c r="B39" s="240">
        <v>260</v>
      </c>
      <c r="C39" s="240">
        <v>50</v>
      </c>
      <c r="D39" s="240" t="s">
        <v>123</v>
      </c>
      <c r="E39" s="241">
        <v>31345.716</v>
      </c>
      <c r="F39" s="240" t="s">
        <v>83</v>
      </c>
      <c r="G39" s="240" t="s">
        <v>105</v>
      </c>
    </row>
    <row r="40" spans="1:7" ht="15" customHeight="1" x14ac:dyDescent="0.2">
      <c r="A40" s="240">
        <v>2016</v>
      </c>
      <c r="B40" s="240">
        <v>260</v>
      </c>
      <c r="C40" s="240">
        <v>70</v>
      </c>
      <c r="D40" s="240" t="s">
        <v>124</v>
      </c>
      <c r="E40" s="241">
        <v>1277.8589999999999</v>
      </c>
      <c r="F40" s="240" t="s">
        <v>83</v>
      </c>
      <c r="G40" s="240" t="s">
        <v>105</v>
      </c>
    </row>
    <row r="41" spans="1:7" ht="15" customHeight="1" x14ac:dyDescent="0.2">
      <c r="A41" s="240">
        <v>2016</v>
      </c>
      <c r="B41" s="240">
        <v>287</v>
      </c>
      <c r="C41" s="240">
        <v>57</v>
      </c>
      <c r="D41" s="240" t="s">
        <v>125</v>
      </c>
      <c r="E41" s="241">
        <v>178.75900000000001</v>
      </c>
      <c r="F41" s="240" t="s">
        <v>83</v>
      </c>
      <c r="G41" s="240" t="s">
        <v>104</v>
      </c>
    </row>
    <row r="42" spans="1:7" ht="15" customHeight="1" x14ac:dyDescent="0.2">
      <c r="A42" s="240">
        <v>2016</v>
      </c>
      <c r="B42" s="240">
        <v>732</v>
      </c>
      <c r="C42" s="240">
        <v>78</v>
      </c>
      <c r="D42" s="240" t="s">
        <v>126</v>
      </c>
      <c r="E42" s="241">
        <v>647.5</v>
      </c>
      <c r="F42" s="240" t="s">
        <v>84</v>
      </c>
      <c r="G42" s="240" t="s">
        <v>103</v>
      </c>
    </row>
    <row r="43" spans="1:7" ht="15" customHeight="1" x14ac:dyDescent="0.2">
      <c r="A43" s="240">
        <v>2016</v>
      </c>
      <c r="B43" s="240">
        <v>920</v>
      </c>
      <c r="C43" s="240">
        <v>50</v>
      </c>
      <c r="D43" s="240" t="s">
        <v>127</v>
      </c>
      <c r="E43" s="241">
        <v>345.05</v>
      </c>
      <c r="F43" s="240" t="s">
        <v>85</v>
      </c>
      <c r="G43" s="240" t="s">
        <v>104</v>
      </c>
    </row>
    <row r="44" spans="1:7" ht="15" customHeight="1" x14ac:dyDescent="0.2">
      <c r="A44" s="240">
        <v>2016</v>
      </c>
      <c r="B44" s="240">
        <v>920</v>
      </c>
      <c r="C44" s="240">
        <v>50</v>
      </c>
      <c r="D44" s="240" t="s">
        <v>133</v>
      </c>
      <c r="E44" s="241">
        <v>134.4</v>
      </c>
      <c r="F44" s="240" t="s">
        <v>85</v>
      </c>
      <c r="G44" s="240" t="s">
        <v>104</v>
      </c>
    </row>
    <row r="45" spans="1:7" ht="15" customHeight="1" x14ac:dyDescent="0.2">
      <c r="A45" s="240">
        <v>2016</v>
      </c>
      <c r="B45" s="240">
        <v>1137</v>
      </c>
      <c r="C45" s="240">
        <v>51</v>
      </c>
      <c r="D45" s="240" t="s">
        <v>131</v>
      </c>
      <c r="E45" s="241">
        <v>182.893</v>
      </c>
      <c r="F45" s="240" t="s">
        <v>91</v>
      </c>
      <c r="G45" s="240" t="s">
        <v>104</v>
      </c>
    </row>
    <row r="46" spans="1:7" ht="15" customHeight="1" x14ac:dyDescent="0.2">
      <c r="A46" s="240">
        <v>2016</v>
      </c>
      <c r="B46" s="240">
        <v>1410</v>
      </c>
      <c r="C46" s="240">
        <v>50</v>
      </c>
      <c r="D46" s="240" t="s">
        <v>132</v>
      </c>
      <c r="E46" s="241">
        <v>184.84399999999997</v>
      </c>
      <c r="F46" s="240" t="s">
        <v>88</v>
      </c>
      <c r="G46" s="240" t="s">
        <v>104</v>
      </c>
    </row>
    <row r="47" spans="1:7" ht="15" customHeight="1" x14ac:dyDescent="0.2">
      <c r="A47" s="240">
        <v>2017</v>
      </c>
      <c r="B47" s="240">
        <v>165</v>
      </c>
      <c r="C47" s="240">
        <v>70</v>
      </c>
      <c r="D47" s="240" t="s">
        <v>122</v>
      </c>
      <c r="E47" s="241">
        <v>16.899999999999999</v>
      </c>
      <c r="F47" s="240" t="s">
        <v>87</v>
      </c>
      <c r="G47" s="240" t="s">
        <v>104</v>
      </c>
    </row>
    <row r="48" spans="1:7" ht="15" customHeight="1" x14ac:dyDescent="0.2">
      <c r="A48" s="240">
        <v>2017</v>
      </c>
      <c r="B48" s="240">
        <v>260</v>
      </c>
      <c r="C48" s="240">
        <v>50</v>
      </c>
      <c r="D48" s="240" t="s">
        <v>123</v>
      </c>
      <c r="E48" s="241">
        <v>33076.439000000006</v>
      </c>
      <c r="F48" s="240" t="s">
        <v>83</v>
      </c>
      <c r="G48" s="240" t="s">
        <v>105</v>
      </c>
    </row>
    <row r="49" spans="1:7" ht="15" customHeight="1" x14ac:dyDescent="0.2">
      <c r="A49" s="240">
        <v>2017</v>
      </c>
      <c r="B49" s="240">
        <v>260</v>
      </c>
      <c r="C49" s="240">
        <v>70</v>
      </c>
      <c r="D49" s="240" t="s">
        <v>124</v>
      </c>
      <c r="E49" s="241">
        <v>1353.903</v>
      </c>
      <c r="F49" s="240" t="s">
        <v>83</v>
      </c>
      <c r="G49" s="240" t="s">
        <v>105</v>
      </c>
    </row>
    <row r="50" spans="1:7" ht="15" customHeight="1" x14ac:dyDescent="0.2">
      <c r="A50" s="240">
        <v>2017</v>
      </c>
      <c r="B50" s="240">
        <v>287</v>
      </c>
      <c r="C50" s="240">
        <v>57</v>
      </c>
      <c r="D50" s="240" t="s">
        <v>125</v>
      </c>
      <c r="E50" s="241">
        <v>182.309</v>
      </c>
      <c r="F50" s="240" t="s">
        <v>83</v>
      </c>
      <c r="G50" s="240" t="s">
        <v>104</v>
      </c>
    </row>
    <row r="51" spans="1:7" ht="15" customHeight="1" x14ac:dyDescent="0.2">
      <c r="A51" s="240">
        <v>2017</v>
      </c>
      <c r="B51" s="240">
        <v>732</v>
      </c>
      <c r="C51" s="240">
        <v>78</v>
      </c>
      <c r="D51" s="240" t="s">
        <v>126</v>
      </c>
      <c r="E51" s="241">
        <v>548.5</v>
      </c>
      <c r="F51" s="240" t="s">
        <v>84</v>
      </c>
      <c r="G51" s="240" t="s">
        <v>103</v>
      </c>
    </row>
    <row r="52" spans="1:7" ht="15" customHeight="1" x14ac:dyDescent="0.2">
      <c r="A52" s="240">
        <v>2017</v>
      </c>
      <c r="B52" s="240">
        <v>732</v>
      </c>
      <c r="C52" s="240">
        <v>78</v>
      </c>
      <c r="D52" s="240" t="s">
        <v>134</v>
      </c>
      <c r="E52" s="241">
        <v>133.6</v>
      </c>
      <c r="F52" s="240" t="s">
        <v>84</v>
      </c>
      <c r="G52" s="240" t="s">
        <v>103</v>
      </c>
    </row>
    <row r="53" spans="1:7" ht="15" customHeight="1" x14ac:dyDescent="0.2">
      <c r="A53" s="240">
        <v>2017</v>
      </c>
      <c r="B53" s="240">
        <v>920</v>
      </c>
      <c r="C53" s="240">
        <v>50</v>
      </c>
      <c r="D53" s="240" t="s">
        <v>127</v>
      </c>
      <c r="E53" s="241">
        <v>347.11756486843552</v>
      </c>
      <c r="F53" s="240" t="s">
        <v>85</v>
      </c>
      <c r="G53" s="240" t="s">
        <v>104</v>
      </c>
    </row>
    <row r="54" spans="1:7" ht="15" customHeight="1" x14ac:dyDescent="0.2">
      <c r="A54" s="240">
        <v>2017</v>
      </c>
      <c r="B54" s="240">
        <v>920</v>
      </c>
      <c r="C54" s="240">
        <v>50</v>
      </c>
      <c r="D54" s="240" t="s">
        <v>133</v>
      </c>
      <c r="E54" s="241">
        <v>135.20533464227717</v>
      </c>
      <c r="F54" s="240" t="s">
        <v>85</v>
      </c>
      <c r="G54" s="240" t="s">
        <v>104</v>
      </c>
    </row>
    <row r="55" spans="1:7" ht="15" customHeight="1" x14ac:dyDescent="0.2">
      <c r="A55" s="240">
        <v>2017</v>
      </c>
      <c r="B55" s="240">
        <v>1137</v>
      </c>
      <c r="C55" s="240">
        <v>51</v>
      </c>
      <c r="D55" s="240" t="s">
        <v>131</v>
      </c>
      <c r="E55" s="241">
        <v>184.42699999999999</v>
      </c>
      <c r="F55" s="240" t="s">
        <v>91</v>
      </c>
      <c r="G55" s="240" t="s">
        <v>104</v>
      </c>
    </row>
    <row r="56" spans="1:7" ht="15" customHeight="1" x14ac:dyDescent="0.2">
      <c r="A56" s="240">
        <v>2017</v>
      </c>
      <c r="B56" s="240">
        <v>1410</v>
      </c>
      <c r="C56" s="240">
        <v>50</v>
      </c>
      <c r="D56" s="240" t="s">
        <v>132</v>
      </c>
      <c r="E56" s="241">
        <v>178.17899999999997</v>
      </c>
      <c r="F56" s="240" t="s">
        <v>88</v>
      </c>
      <c r="G56" s="240" t="s">
        <v>104</v>
      </c>
    </row>
    <row r="57" spans="1:7" ht="15" customHeight="1" x14ac:dyDescent="0.2">
      <c r="A57" s="240">
        <v>2018</v>
      </c>
      <c r="B57" s="240">
        <v>165</v>
      </c>
      <c r="C57" s="240">
        <v>70</v>
      </c>
      <c r="D57" s="240" t="s">
        <v>122</v>
      </c>
      <c r="E57" s="241">
        <v>17.399999999999999</v>
      </c>
      <c r="F57" s="240" t="s">
        <v>87</v>
      </c>
      <c r="G57" s="240" t="s">
        <v>104</v>
      </c>
    </row>
    <row r="58" spans="1:7" ht="15" customHeight="1" x14ac:dyDescent="0.2">
      <c r="A58" s="242">
        <v>2018</v>
      </c>
      <c r="B58" s="242">
        <v>260</v>
      </c>
      <c r="C58" s="242">
        <v>50</v>
      </c>
      <c r="D58" s="240" t="s">
        <v>123</v>
      </c>
      <c r="E58" s="241">
        <v>34355.140999999996</v>
      </c>
      <c r="F58" s="242" t="s">
        <v>83</v>
      </c>
      <c r="G58" s="240" t="s">
        <v>105</v>
      </c>
    </row>
    <row r="59" spans="1:7" ht="15" customHeight="1" x14ac:dyDescent="0.2">
      <c r="A59" s="242">
        <v>2018</v>
      </c>
      <c r="B59" s="242">
        <v>260</v>
      </c>
      <c r="C59" s="242">
        <v>70</v>
      </c>
      <c r="D59" s="240" t="s">
        <v>124</v>
      </c>
      <c r="E59" s="241">
        <v>1464.1279999999999</v>
      </c>
      <c r="F59" s="242" t="s">
        <v>83</v>
      </c>
      <c r="G59" s="240" t="s">
        <v>105</v>
      </c>
    </row>
    <row r="60" spans="1:7" ht="15" customHeight="1" x14ac:dyDescent="0.2">
      <c r="A60" s="242">
        <v>2018</v>
      </c>
      <c r="B60" s="242">
        <v>287</v>
      </c>
      <c r="C60" s="242">
        <v>57</v>
      </c>
      <c r="D60" s="242" t="s">
        <v>125</v>
      </c>
      <c r="E60" s="241">
        <v>206.65899999999999</v>
      </c>
      <c r="F60" s="242" t="s">
        <v>83</v>
      </c>
      <c r="G60" s="240" t="s">
        <v>104</v>
      </c>
    </row>
    <row r="61" spans="1:7" ht="15" customHeight="1" x14ac:dyDescent="0.2">
      <c r="A61" s="242">
        <v>2018</v>
      </c>
      <c r="B61" s="242">
        <v>732</v>
      </c>
      <c r="C61" s="242">
        <v>78</v>
      </c>
      <c r="D61" s="242" t="s">
        <v>126</v>
      </c>
      <c r="E61" s="241">
        <v>557.87099999999998</v>
      </c>
      <c r="F61" s="242" t="s">
        <v>84</v>
      </c>
      <c r="G61" s="240" t="s">
        <v>103</v>
      </c>
    </row>
    <row r="62" spans="1:7" ht="15" customHeight="1" x14ac:dyDescent="0.2">
      <c r="A62" s="242">
        <v>2018</v>
      </c>
      <c r="B62" s="242">
        <v>732</v>
      </c>
      <c r="C62" s="242">
        <v>78</v>
      </c>
      <c r="D62" s="242" t="s">
        <v>134</v>
      </c>
      <c r="E62" s="241">
        <v>135.77199999999999</v>
      </c>
      <c r="F62" s="242" t="s">
        <v>84</v>
      </c>
      <c r="G62" s="240" t="s">
        <v>103</v>
      </c>
    </row>
    <row r="63" spans="1:7" ht="15" customHeight="1" x14ac:dyDescent="0.2">
      <c r="A63" s="242">
        <v>2018</v>
      </c>
      <c r="B63" s="242">
        <v>920</v>
      </c>
      <c r="C63" s="242">
        <v>50</v>
      </c>
      <c r="D63" s="242" t="s">
        <v>127</v>
      </c>
      <c r="E63" s="241">
        <v>315.94192989143772</v>
      </c>
      <c r="F63" s="242" t="s">
        <v>85</v>
      </c>
      <c r="G63" s="240" t="s">
        <v>104</v>
      </c>
    </row>
    <row r="64" spans="1:7" ht="15" customHeight="1" x14ac:dyDescent="0.2">
      <c r="A64" s="242">
        <v>2018</v>
      </c>
      <c r="B64" s="242">
        <v>920</v>
      </c>
      <c r="C64" s="242">
        <v>50</v>
      </c>
      <c r="D64" s="242" t="s">
        <v>133</v>
      </c>
      <c r="E64" s="241">
        <v>123.06215150676492</v>
      </c>
      <c r="F64" s="242" t="s">
        <v>85</v>
      </c>
      <c r="G64" s="240" t="s">
        <v>104</v>
      </c>
    </row>
    <row r="65" spans="1:7" ht="15" customHeight="1" x14ac:dyDescent="0.2">
      <c r="A65" s="242">
        <v>2018</v>
      </c>
      <c r="B65" s="242">
        <v>1137</v>
      </c>
      <c r="C65" s="242">
        <v>51</v>
      </c>
      <c r="D65" s="242" t="s">
        <v>131</v>
      </c>
      <c r="E65" s="241">
        <v>187.15199999999999</v>
      </c>
      <c r="F65" s="244" t="s">
        <v>91</v>
      </c>
      <c r="G65" s="240" t="s">
        <v>104</v>
      </c>
    </row>
    <row r="66" spans="1:7" ht="15" customHeight="1" x14ac:dyDescent="0.2">
      <c r="A66" s="242">
        <v>2018</v>
      </c>
      <c r="B66" s="243">
        <v>1410</v>
      </c>
      <c r="C66" s="243">
        <v>50</v>
      </c>
      <c r="D66" s="243" t="s">
        <v>132</v>
      </c>
      <c r="E66" s="241">
        <v>186.83699999999999</v>
      </c>
      <c r="F66" s="243" t="s">
        <v>88</v>
      </c>
      <c r="G66" s="240" t="s">
        <v>104</v>
      </c>
    </row>
    <row r="67" spans="1:7" ht="15" customHeight="1" x14ac:dyDescent="0.2">
      <c r="A67" s="240">
        <v>2019</v>
      </c>
      <c r="B67" s="240">
        <v>161</v>
      </c>
      <c r="C67" s="240">
        <v>71</v>
      </c>
      <c r="D67" s="240" t="s">
        <v>122</v>
      </c>
      <c r="E67" s="241">
        <v>17.399999999999999</v>
      </c>
      <c r="F67" s="240" t="s">
        <v>87</v>
      </c>
      <c r="G67" s="240" t="s">
        <v>104</v>
      </c>
    </row>
    <row r="68" spans="1:7" ht="15" customHeight="1" x14ac:dyDescent="0.2">
      <c r="A68" s="240">
        <v>2019</v>
      </c>
      <c r="B68" s="240">
        <v>260</v>
      </c>
      <c r="C68" s="240">
        <v>50</v>
      </c>
      <c r="D68" s="240" t="s">
        <v>123</v>
      </c>
      <c r="E68" s="241">
        <v>35632.558999999994</v>
      </c>
      <c r="F68" s="242" t="s">
        <v>83</v>
      </c>
      <c r="G68" s="240" t="s">
        <v>105</v>
      </c>
    </row>
    <row r="69" spans="1:7" ht="15" customHeight="1" x14ac:dyDescent="0.2">
      <c r="A69" s="240">
        <v>2019</v>
      </c>
      <c r="B69" s="240">
        <v>260</v>
      </c>
      <c r="C69" s="240">
        <v>70</v>
      </c>
      <c r="D69" s="240" t="s">
        <v>124</v>
      </c>
      <c r="E69" s="241">
        <v>1578.9669999999999</v>
      </c>
      <c r="F69" s="242" t="s">
        <v>83</v>
      </c>
      <c r="G69" s="240" t="s">
        <v>105</v>
      </c>
    </row>
    <row r="70" spans="1:7" ht="15" customHeight="1" x14ac:dyDescent="0.2">
      <c r="A70" s="240">
        <v>2019</v>
      </c>
      <c r="B70" s="240">
        <v>287</v>
      </c>
      <c r="C70" s="240">
        <v>57</v>
      </c>
      <c r="D70" s="240" t="s">
        <v>125</v>
      </c>
      <c r="E70" s="241">
        <v>217.44400000000005</v>
      </c>
      <c r="F70" s="242" t="s">
        <v>83</v>
      </c>
      <c r="G70" s="240" t="s">
        <v>104</v>
      </c>
    </row>
    <row r="71" spans="1:7" ht="15" customHeight="1" x14ac:dyDescent="0.2">
      <c r="A71" s="240">
        <v>2019</v>
      </c>
      <c r="B71" s="240">
        <v>732</v>
      </c>
      <c r="C71" s="240">
        <v>78</v>
      </c>
      <c r="D71" s="240" t="s">
        <v>126</v>
      </c>
      <c r="E71" s="241">
        <v>584.4</v>
      </c>
      <c r="F71" s="242" t="s">
        <v>84</v>
      </c>
      <c r="G71" s="240" t="s">
        <v>103</v>
      </c>
    </row>
    <row r="72" spans="1:7" ht="15" customHeight="1" x14ac:dyDescent="0.2">
      <c r="A72" s="240">
        <v>2019</v>
      </c>
      <c r="B72" s="240">
        <v>732</v>
      </c>
      <c r="C72" s="240">
        <v>78</v>
      </c>
      <c r="D72" s="240" t="s">
        <v>134</v>
      </c>
      <c r="E72" s="241">
        <v>139.19999999999999</v>
      </c>
      <c r="F72" s="242" t="s">
        <v>84</v>
      </c>
      <c r="G72" s="240" t="s">
        <v>103</v>
      </c>
    </row>
    <row r="73" spans="1:7" ht="15" customHeight="1" x14ac:dyDescent="0.2">
      <c r="A73" s="240">
        <v>2019</v>
      </c>
      <c r="B73" s="240">
        <v>920</v>
      </c>
      <c r="C73" s="240">
        <v>50</v>
      </c>
      <c r="D73" s="240" t="s">
        <v>127</v>
      </c>
      <c r="E73" s="241">
        <v>370</v>
      </c>
      <c r="F73" s="242" t="s">
        <v>85</v>
      </c>
      <c r="G73" s="240" t="s">
        <v>104</v>
      </c>
    </row>
    <row r="74" spans="1:7" ht="15" customHeight="1" x14ac:dyDescent="0.2">
      <c r="A74" s="240">
        <v>2019</v>
      </c>
      <c r="B74" s="240">
        <v>920</v>
      </c>
      <c r="C74" s="240">
        <v>50</v>
      </c>
      <c r="D74" s="240" t="s">
        <v>133</v>
      </c>
      <c r="E74" s="241">
        <v>128.56111914695899</v>
      </c>
      <c r="F74" s="242" t="s">
        <v>85</v>
      </c>
      <c r="G74" s="240" t="s">
        <v>104</v>
      </c>
    </row>
    <row r="75" spans="1:7" ht="15" customHeight="1" x14ac:dyDescent="0.2">
      <c r="A75" s="240">
        <v>2019</v>
      </c>
      <c r="B75" s="240">
        <v>1137</v>
      </c>
      <c r="C75" s="240">
        <v>51</v>
      </c>
      <c r="D75" s="240" t="s">
        <v>131</v>
      </c>
      <c r="E75" s="241">
        <v>177.73599999999999</v>
      </c>
      <c r="F75" s="244" t="s">
        <v>91</v>
      </c>
      <c r="G75" s="240" t="s">
        <v>104</v>
      </c>
    </row>
    <row r="76" spans="1:7" ht="15" customHeight="1" x14ac:dyDescent="0.2">
      <c r="A76" s="240">
        <v>2019</v>
      </c>
      <c r="B76" s="240">
        <v>1410</v>
      </c>
      <c r="C76" s="240">
        <v>50</v>
      </c>
      <c r="D76" s="240" t="s">
        <v>132</v>
      </c>
      <c r="E76" s="241">
        <v>191.29399999999953</v>
      </c>
      <c r="F76" s="243" t="s">
        <v>88</v>
      </c>
      <c r="G76" s="240" t="s">
        <v>104</v>
      </c>
    </row>
    <row r="77" spans="1:7" ht="15" customHeight="1" x14ac:dyDescent="0.2">
      <c r="A77" s="240">
        <v>2020</v>
      </c>
      <c r="B77" s="240">
        <v>161</v>
      </c>
      <c r="C77" s="240">
        <v>71</v>
      </c>
      <c r="D77" s="240" t="s">
        <v>122</v>
      </c>
      <c r="E77" s="241">
        <v>17.399999999999999</v>
      </c>
      <c r="F77" s="240" t="s">
        <v>87</v>
      </c>
      <c r="G77" s="240" t="s">
        <v>104</v>
      </c>
    </row>
    <row r="78" spans="1:7" ht="15" customHeight="1" x14ac:dyDescent="0.2">
      <c r="A78" s="240">
        <v>2020</v>
      </c>
      <c r="B78" s="240">
        <v>260</v>
      </c>
      <c r="C78" s="240">
        <v>50</v>
      </c>
      <c r="D78" s="240" t="s">
        <v>123</v>
      </c>
      <c r="E78" s="241">
        <v>36899.474999999991</v>
      </c>
      <c r="F78" s="242" t="s">
        <v>83</v>
      </c>
      <c r="G78" s="240" t="s">
        <v>105</v>
      </c>
    </row>
    <row r="79" spans="1:7" ht="15" customHeight="1" x14ac:dyDescent="0.2">
      <c r="A79" s="240">
        <v>2020</v>
      </c>
      <c r="B79" s="240">
        <v>260</v>
      </c>
      <c r="C79" s="240">
        <v>70</v>
      </c>
      <c r="D79" s="240" t="s">
        <v>124</v>
      </c>
      <c r="E79" s="241">
        <v>1686.038</v>
      </c>
      <c r="F79" s="242" t="s">
        <v>83</v>
      </c>
      <c r="G79" s="240" t="s">
        <v>105</v>
      </c>
    </row>
    <row r="80" spans="1:7" ht="15" customHeight="1" x14ac:dyDescent="0.2">
      <c r="A80" s="240">
        <v>2020</v>
      </c>
      <c r="B80" s="240">
        <v>287</v>
      </c>
      <c r="C80" s="240">
        <v>57</v>
      </c>
      <c r="D80" s="240" t="s">
        <v>135</v>
      </c>
      <c r="E80" s="241">
        <v>218.12</v>
      </c>
      <c r="F80" s="242" t="s">
        <v>83</v>
      </c>
      <c r="G80" s="240" t="s">
        <v>104</v>
      </c>
    </row>
    <row r="81" spans="1:7" ht="15" customHeight="1" x14ac:dyDescent="0.2">
      <c r="A81" s="240">
        <v>2020</v>
      </c>
      <c r="B81" s="240">
        <v>732</v>
      </c>
      <c r="C81" s="240">
        <v>78</v>
      </c>
      <c r="D81" s="240" t="s">
        <v>126</v>
      </c>
      <c r="E81" s="241">
        <v>600.29999999999995</v>
      </c>
      <c r="F81" s="242" t="s">
        <v>84</v>
      </c>
      <c r="G81" s="240" t="s">
        <v>103</v>
      </c>
    </row>
    <row r="82" spans="1:7" ht="15" customHeight="1" x14ac:dyDescent="0.2">
      <c r="A82" s="240">
        <v>2020</v>
      </c>
      <c r="B82" s="240">
        <v>732</v>
      </c>
      <c r="C82" s="240">
        <v>78</v>
      </c>
      <c r="D82" s="240" t="s">
        <v>134</v>
      </c>
      <c r="E82" s="241">
        <v>143</v>
      </c>
      <c r="F82" s="242" t="s">
        <v>84</v>
      </c>
      <c r="G82" s="240" t="s">
        <v>103</v>
      </c>
    </row>
    <row r="83" spans="1:7" ht="15" customHeight="1" x14ac:dyDescent="0.2">
      <c r="A83" s="240">
        <v>2020</v>
      </c>
      <c r="B83" s="240">
        <v>920</v>
      </c>
      <c r="C83" s="240">
        <v>50</v>
      </c>
      <c r="D83" s="240" t="s">
        <v>127</v>
      </c>
      <c r="E83" s="241">
        <v>366.58253595430836</v>
      </c>
      <c r="F83" s="242" t="s">
        <v>85</v>
      </c>
      <c r="G83" s="240" t="s">
        <v>104</v>
      </c>
    </row>
    <row r="84" spans="1:7" ht="15" customHeight="1" x14ac:dyDescent="0.2">
      <c r="A84" s="240">
        <v>2020</v>
      </c>
      <c r="B84" s="240">
        <v>920</v>
      </c>
      <c r="C84" s="240">
        <v>50</v>
      </c>
      <c r="D84" s="240" t="s">
        <v>133</v>
      </c>
      <c r="E84" s="241">
        <v>127.37367860004338</v>
      </c>
      <c r="F84" s="242" t="s">
        <v>85</v>
      </c>
      <c r="G84" s="240" t="s">
        <v>104</v>
      </c>
    </row>
    <row r="85" spans="1:7" ht="15" customHeight="1" x14ac:dyDescent="0.2">
      <c r="A85" s="240">
        <v>2020</v>
      </c>
      <c r="B85" s="240">
        <v>1137</v>
      </c>
      <c r="C85" s="240">
        <v>51</v>
      </c>
      <c r="D85" s="240" t="s">
        <v>131</v>
      </c>
      <c r="E85" s="241">
        <v>187.51499999999999</v>
      </c>
      <c r="F85" s="242" t="s">
        <v>91</v>
      </c>
      <c r="G85" s="240" t="s">
        <v>104</v>
      </c>
    </row>
    <row r="86" spans="1:7" ht="15" customHeight="1" x14ac:dyDescent="0.2">
      <c r="A86" s="240">
        <v>2020</v>
      </c>
      <c r="B86" s="240">
        <v>1410</v>
      </c>
      <c r="C86" s="240">
        <v>50</v>
      </c>
      <c r="D86" s="240" t="s">
        <v>132</v>
      </c>
      <c r="E86" s="241">
        <v>200.96099999999998</v>
      </c>
      <c r="F86" s="242" t="s">
        <v>88</v>
      </c>
      <c r="G86" s="240" t="s">
        <v>104</v>
      </c>
    </row>
    <row r="87" spans="1:7" ht="15" customHeight="1" x14ac:dyDescent="0.2">
      <c r="A87" s="240">
        <v>2021</v>
      </c>
      <c r="B87" s="240">
        <v>161</v>
      </c>
      <c r="C87" s="240">
        <v>71</v>
      </c>
      <c r="D87" s="240" t="s">
        <v>122</v>
      </c>
      <c r="E87" s="241">
        <v>19.100000000000001</v>
      </c>
      <c r="F87" s="240" t="s">
        <v>87</v>
      </c>
      <c r="G87" s="240" t="s">
        <v>104</v>
      </c>
    </row>
    <row r="88" spans="1:7" ht="15" customHeight="1" x14ac:dyDescent="0.2">
      <c r="A88" s="240">
        <v>2021</v>
      </c>
      <c r="B88" s="240">
        <v>260</v>
      </c>
      <c r="C88" s="240">
        <v>50</v>
      </c>
      <c r="D88" s="240" t="s">
        <v>123</v>
      </c>
      <c r="E88" s="241">
        <v>38808.990999999995</v>
      </c>
      <c r="F88" s="242" t="s">
        <v>83</v>
      </c>
      <c r="G88" s="240" t="s">
        <v>105</v>
      </c>
    </row>
    <row r="89" spans="1:7" ht="15" customHeight="1" x14ac:dyDescent="0.2">
      <c r="A89" s="240">
        <v>2021</v>
      </c>
      <c r="B89" s="240">
        <v>260</v>
      </c>
      <c r="C89" s="240">
        <v>70</v>
      </c>
      <c r="D89" s="240" t="s">
        <v>124</v>
      </c>
      <c r="E89" s="241">
        <v>1901.3289999999997</v>
      </c>
      <c r="F89" s="242" t="s">
        <v>83</v>
      </c>
      <c r="G89" s="240" t="s">
        <v>105</v>
      </c>
    </row>
    <row r="90" spans="1:7" ht="15" customHeight="1" x14ac:dyDescent="0.2">
      <c r="A90" s="240">
        <v>2021</v>
      </c>
      <c r="B90" s="240">
        <v>287</v>
      </c>
      <c r="C90" s="240">
        <v>57</v>
      </c>
      <c r="D90" s="240" t="s">
        <v>135</v>
      </c>
      <c r="E90" s="241">
        <v>223.75599999999997</v>
      </c>
      <c r="F90" s="242" t="s">
        <v>83</v>
      </c>
      <c r="G90" s="240" t="s">
        <v>104</v>
      </c>
    </row>
    <row r="91" spans="1:7" ht="15" customHeight="1" x14ac:dyDescent="0.2">
      <c r="A91" s="240">
        <v>2021</v>
      </c>
      <c r="B91" s="240">
        <v>732</v>
      </c>
      <c r="C91" s="240">
        <v>78</v>
      </c>
      <c r="D91" s="240" t="s">
        <v>126</v>
      </c>
      <c r="E91" s="241">
        <v>615.5</v>
      </c>
      <c r="F91" s="240" t="s">
        <v>84</v>
      </c>
      <c r="G91" s="240" t="s">
        <v>103</v>
      </c>
    </row>
    <row r="92" spans="1:7" ht="15" customHeight="1" x14ac:dyDescent="0.2">
      <c r="A92" s="240">
        <v>2021</v>
      </c>
      <c r="B92" s="240">
        <v>732</v>
      </c>
      <c r="C92" s="240">
        <v>78</v>
      </c>
      <c r="D92" s="240" t="s">
        <v>134</v>
      </c>
      <c r="E92" s="241">
        <v>146.80000000000001</v>
      </c>
      <c r="F92" s="240" t="s">
        <v>84</v>
      </c>
      <c r="G92" s="240" t="s">
        <v>103</v>
      </c>
    </row>
    <row r="93" spans="1:7" ht="15" customHeight="1" x14ac:dyDescent="0.2">
      <c r="A93" s="240">
        <v>2021</v>
      </c>
      <c r="B93" s="240">
        <v>732</v>
      </c>
      <c r="C93" s="240">
        <v>78</v>
      </c>
      <c r="D93" s="240" t="s">
        <v>136</v>
      </c>
      <c r="E93" s="241">
        <v>30</v>
      </c>
      <c r="F93" s="240" t="s">
        <v>84</v>
      </c>
      <c r="G93" s="240" t="s">
        <v>103</v>
      </c>
    </row>
    <row r="94" spans="1:7" ht="15" customHeight="1" x14ac:dyDescent="0.2">
      <c r="A94" s="240">
        <v>2021</v>
      </c>
      <c r="B94" s="240">
        <v>920</v>
      </c>
      <c r="C94" s="240">
        <v>50</v>
      </c>
      <c r="D94" s="240" t="s">
        <v>127</v>
      </c>
      <c r="E94" s="241">
        <v>457.42700000000002</v>
      </c>
      <c r="F94" s="240" t="s">
        <v>85</v>
      </c>
      <c r="G94" s="240" t="s">
        <v>104</v>
      </c>
    </row>
    <row r="95" spans="1:7" ht="15" customHeight="1" x14ac:dyDescent="0.2">
      <c r="A95" s="240">
        <v>2021</v>
      </c>
      <c r="B95" s="240">
        <v>920</v>
      </c>
      <c r="C95" s="240">
        <v>51</v>
      </c>
      <c r="D95" s="240" t="s">
        <v>133</v>
      </c>
      <c r="E95" s="241">
        <v>113.54</v>
      </c>
      <c r="F95" s="240" t="s">
        <v>85</v>
      </c>
      <c r="G95" s="240" t="s">
        <v>104</v>
      </c>
    </row>
    <row r="96" spans="1:7" ht="15" customHeight="1" x14ac:dyDescent="0.2">
      <c r="A96" s="240">
        <v>2021</v>
      </c>
      <c r="B96" s="240">
        <v>1137</v>
      </c>
      <c r="C96" s="240">
        <v>51</v>
      </c>
      <c r="D96" s="240" t="s">
        <v>131</v>
      </c>
      <c r="E96" s="241">
        <v>193.268</v>
      </c>
      <c r="F96" s="240" t="s">
        <v>91</v>
      </c>
      <c r="G96" s="240" t="s">
        <v>104</v>
      </c>
    </row>
    <row r="97" spans="1:7" ht="15" customHeight="1" x14ac:dyDescent="0.2">
      <c r="A97" s="240">
        <v>2021</v>
      </c>
      <c r="B97" s="240">
        <v>1410</v>
      </c>
      <c r="C97" s="240">
        <v>50</v>
      </c>
      <c r="D97" s="240" t="s">
        <v>132</v>
      </c>
      <c r="E97" s="241">
        <v>220.55199999999999</v>
      </c>
      <c r="F97" s="240" t="s">
        <v>88</v>
      </c>
      <c r="G97" s="240" t="s">
        <v>104</v>
      </c>
    </row>
    <row r="98" spans="1:7" ht="15" customHeight="1" x14ac:dyDescent="0.2">
      <c r="A98" s="240">
        <v>2022</v>
      </c>
      <c r="B98" s="240">
        <v>161</v>
      </c>
      <c r="C98" s="240">
        <v>71</v>
      </c>
      <c r="D98" s="240" t="s">
        <v>122</v>
      </c>
      <c r="E98" s="241">
        <v>19.100000000000001</v>
      </c>
      <c r="F98" s="240" t="s">
        <v>87</v>
      </c>
      <c r="G98" s="240" t="s">
        <v>104</v>
      </c>
    </row>
    <row r="99" spans="1:7" ht="15" customHeight="1" x14ac:dyDescent="0.2">
      <c r="A99" s="240">
        <v>2022</v>
      </c>
      <c r="B99" s="240">
        <v>260</v>
      </c>
      <c r="C99" s="240">
        <v>50</v>
      </c>
      <c r="D99" s="240" t="s">
        <v>123</v>
      </c>
      <c r="E99" s="241">
        <v>39361.248</v>
      </c>
      <c r="F99" s="240" t="s">
        <v>83</v>
      </c>
      <c r="G99" s="240" t="s">
        <v>105</v>
      </c>
    </row>
    <row r="100" spans="1:7" ht="15" customHeight="1" x14ac:dyDescent="0.2">
      <c r="A100" s="240">
        <v>2022</v>
      </c>
      <c r="B100" s="240">
        <v>260</v>
      </c>
      <c r="C100" s="240">
        <v>70</v>
      </c>
      <c r="D100" s="240" t="s">
        <v>124</v>
      </c>
      <c r="E100" s="241">
        <v>2076.6469999999999</v>
      </c>
      <c r="F100" s="240" t="s">
        <v>83</v>
      </c>
      <c r="G100" s="240" t="s">
        <v>105</v>
      </c>
    </row>
    <row r="101" spans="1:7" ht="15" customHeight="1" x14ac:dyDescent="0.2">
      <c r="A101" s="240">
        <v>2022</v>
      </c>
      <c r="B101" s="240">
        <v>287</v>
      </c>
      <c r="C101" s="240">
        <v>57</v>
      </c>
      <c r="D101" s="240" t="s">
        <v>135</v>
      </c>
      <c r="E101" s="241">
        <v>228.42599999999999</v>
      </c>
      <c r="F101" s="240" t="s">
        <v>83</v>
      </c>
      <c r="G101" s="240" t="s">
        <v>104</v>
      </c>
    </row>
    <row r="102" spans="1:7" ht="15" customHeight="1" x14ac:dyDescent="0.2">
      <c r="A102" s="240">
        <v>2022</v>
      </c>
      <c r="B102" s="240">
        <v>732</v>
      </c>
      <c r="C102" s="240">
        <v>78</v>
      </c>
      <c r="D102" s="240" t="s">
        <v>126</v>
      </c>
      <c r="E102" s="241">
        <v>627.6</v>
      </c>
      <c r="F102" s="240" t="s">
        <v>84</v>
      </c>
      <c r="G102" s="240" t="s">
        <v>103</v>
      </c>
    </row>
    <row r="103" spans="1:7" ht="15" customHeight="1" x14ac:dyDescent="0.2">
      <c r="A103" s="240">
        <v>2022</v>
      </c>
      <c r="B103" s="240">
        <v>732</v>
      </c>
      <c r="C103" s="240">
        <v>78</v>
      </c>
      <c r="D103" s="240" t="s">
        <v>134</v>
      </c>
      <c r="E103" s="241">
        <v>180.5</v>
      </c>
      <c r="F103" s="240" t="s">
        <v>84</v>
      </c>
      <c r="G103" s="240" t="s">
        <v>103</v>
      </c>
    </row>
    <row r="104" spans="1:7" ht="15" customHeight="1" x14ac:dyDescent="0.2">
      <c r="A104" s="240">
        <v>2022</v>
      </c>
      <c r="B104" s="240">
        <v>732</v>
      </c>
      <c r="C104" s="240">
        <v>78</v>
      </c>
      <c r="D104" s="240" t="s">
        <v>136</v>
      </c>
      <c r="E104" s="241">
        <v>30.6</v>
      </c>
      <c r="F104" s="240" t="s">
        <v>84</v>
      </c>
      <c r="G104" s="240" t="s">
        <v>103</v>
      </c>
    </row>
    <row r="105" spans="1:7" ht="15" customHeight="1" x14ac:dyDescent="0.2">
      <c r="A105" s="240">
        <v>2022</v>
      </c>
      <c r="B105" s="240">
        <v>920</v>
      </c>
      <c r="C105" s="240">
        <v>50</v>
      </c>
      <c r="D105" s="240" t="s">
        <v>127</v>
      </c>
      <c r="E105" s="241">
        <v>486.6</v>
      </c>
      <c r="F105" s="240" t="s">
        <v>85</v>
      </c>
      <c r="G105" s="240" t="s">
        <v>104</v>
      </c>
    </row>
    <row r="106" spans="1:7" ht="15" customHeight="1" x14ac:dyDescent="0.2">
      <c r="A106" s="240">
        <v>2022</v>
      </c>
      <c r="B106" s="240">
        <v>920</v>
      </c>
      <c r="C106" s="240">
        <v>51</v>
      </c>
      <c r="D106" s="240" t="s">
        <v>133</v>
      </c>
      <c r="E106" s="241">
        <v>116.6</v>
      </c>
      <c r="F106" s="240" t="s">
        <v>85</v>
      </c>
      <c r="G106" s="240" t="s">
        <v>104</v>
      </c>
    </row>
    <row r="107" spans="1:7" ht="15" customHeight="1" x14ac:dyDescent="0.2">
      <c r="A107" s="240">
        <v>2022</v>
      </c>
      <c r="B107" s="240">
        <v>1137</v>
      </c>
      <c r="C107" s="240">
        <v>51</v>
      </c>
      <c r="D107" s="240" t="s">
        <v>131</v>
      </c>
      <c r="E107" s="241">
        <v>195.04599999999999</v>
      </c>
      <c r="F107" s="240" t="s">
        <v>91</v>
      </c>
      <c r="G107" s="240" t="s">
        <v>104</v>
      </c>
    </row>
    <row r="108" spans="1:7" ht="15" customHeight="1" x14ac:dyDescent="0.2">
      <c r="A108" s="240">
        <v>2022</v>
      </c>
      <c r="B108" s="240">
        <v>1410</v>
      </c>
      <c r="C108" s="240">
        <v>50</v>
      </c>
      <c r="D108" s="240" t="s">
        <v>132</v>
      </c>
      <c r="E108" s="241">
        <v>221.19</v>
      </c>
      <c r="F108" s="240" t="s">
        <v>88</v>
      </c>
      <c r="G108" s="240" t="s">
        <v>104</v>
      </c>
    </row>
    <row r="109" spans="1:7" ht="15" customHeight="1" x14ac:dyDescent="0.2">
      <c r="A109" s="240">
        <v>2023</v>
      </c>
      <c r="B109" s="240">
        <v>161</v>
      </c>
      <c r="C109" s="240">
        <v>71</v>
      </c>
      <c r="D109" s="240" t="s">
        <v>122</v>
      </c>
      <c r="E109" s="241">
        <v>20.2</v>
      </c>
      <c r="F109" s="240" t="s">
        <v>87</v>
      </c>
      <c r="G109" s="240" t="s">
        <v>104</v>
      </c>
    </row>
    <row r="110" spans="1:7" ht="15" customHeight="1" x14ac:dyDescent="0.2">
      <c r="A110" s="240">
        <v>2023</v>
      </c>
      <c r="B110" s="240">
        <v>260</v>
      </c>
      <c r="C110" s="240">
        <v>50</v>
      </c>
      <c r="D110" s="240" t="s">
        <v>123</v>
      </c>
      <c r="E110" s="241">
        <v>40600</v>
      </c>
      <c r="F110" s="240" t="s">
        <v>83</v>
      </c>
      <c r="G110" s="240" t="s">
        <v>105</v>
      </c>
    </row>
    <row r="111" spans="1:7" ht="15" customHeight="1" x14ac:dyDescent="0.2">
      <c r="A111" s="240">
        <v>2023</v>
      </c>
      <c r="B111" s="240">
        <v>260</v>
      </c>
      <c r="C111" s="240">
        <v>70</v>
      </c>
      <c r="D111" s="240" t="s">
        <v>124</v>
      </c>
      <c r="E111" s="241">
        <v>2201</v>
      </c>
      <c r="F111" s="240" t="s">
        <v>83</v>
      </c>
      <c r="G111" s="240" t="s">
        <v>105</v>
      </c>
    </row>
    <row r="112" spans="1:7" ht="15" customHeight="1" x14ac:dyDescent="0.2">
      <c r="A112" s="240">
        <v>2023</v>
      </c>
      <c r="B112" s="240">
        <v>287</v>
      </c>
      <c r="C112" s="240">
        <v>57</v>
      </c>
      <c r="D112" s="240" t="s">
        <v>135</v>
      </c>
      <c r="E112" s="241">
        <v>234.9</v>
      </c>
      <c r="F112" s="240" t="s">
        <v>83</v>
      </c>
      <c r="G112" s="240" t="s">
        <v>104</v>
      </c>
    </row>
    <row r="113" spans="1:7" ht="15" customHeight="1" x14ac:dyDescent="0.2">
      <c r="A113" s="240">
        <v>2023</v>
      </c>
      <c r="B113" s="240">
        <v>732</v>
      </c>
      <c r="C113" s="240">
        <v>78</v>
      </c>
      <c r="D113" s="240" t="s">
        <v>126</v>
      </c>
      <c r="E113" s="241">
        <v>646.70000000000005</v>
      </c>
      <c r="F113" s="240" t="s">
        <v>84</v>
      </c>
      <c r="G113" s="240" t="s">
        <v>103</v>
      </c>
    </row>
    <row r="114" spans="1:7" ht="15" customHeight="1" x14ac:dyDescent="0.2">
      <c r="A114" s="240">
        <v>2023</v>
      </c>
      <c r="B114" s="240">
        <v>732</v>
      </c>
      <c r="C114" s="240">
        <v>78</v>
      </c>
      <c r="D114" s="240" t="s">
        <v>134</v>
      </c>
      <c r="E114" s="241">
        <v>184.8</v>
      </c>
      <c r="F114" s="240" t="s">
        <v>84</v>
      </c>
      <c r="G114" s="240" t="s">
        <v>103</v>
      </c>
    </row>
    <row r="115" spans="1:7" ht="15" customHeight="1" x14ac:dyDescent="0.2">
      <c r="A115" s="240">
        <v>2023</v>
      </c>
      <c r="B115" s="240">
        <v>732</v>
      </c>
      <c r="C115" s="240">
        <v>78</v>
      </c>
      <c r="D115" s="240" t="s">
        <v>136</v>
      </c>
      <c r="E115" s="241">
        <v>31.4</v>
      </c>
      <c r="F115" s="240" t="s">
        <v>84</v>
      </c>
      <c r="G115" s="240" t="s">
        <v>103</v>
      </c>
    </row>
    <row r="116" spans="1:7" ht="15" customHeight="1" x14ac:dyDescent="0.2">
      <c r="A116" s="240">
        <v>2023</v>
      </c>
      <c r="B116" s="240">
        <v>920</v>
      </c>
      <c r="C116" s="240">
        <v>50</v>
      </c>
      <c r="D116" s="240" t="s">
        <v>127</v>
      </c>
      <c r="E116" s="241">
        <v>496.6</v>
      </c>
      <c r="F116" s="240" t="s">
        <v>85</v>
      </c>
      <c r="G116" s="240" t="s">
        <v>104</v>
      </c>
    </row>
    <row r="117" spans="1:7" ht="15" customHeight="1" x14ac:dyDescent="0.2">
      <c r="A117" s="240">
        <v>2023</v>
      </c>
      <c r="B117" s="240">
        <v>920</v>
      </c>
      <c r="C117" s="240">
        <v>51</v>
      </c>
      <c r="D117" s="240" t="s">
        <v>133</v>
      </c>
      <c r="E117" s="241">
        <v>120</v>
      </c>
      <c r="F117" s="240" t="s">
        <v>85</v>
      </c>
      <c r="G117" s="240" t="s">
        <v>104</v>
      </c>
    </row>
    <row r="118" spans="1:7" ht="15" customHeight="1" x14ac:dyDescent="0.2">
      <c r="A118" s="240">
        <v>2023</v>
      </c>
      <c r="B118" s="240">
        <v>1137</v>
      </c>
      <c r="C118" s="240">
        <v>51</v>
      </c>
      <c r="D118" s="240" t="s">
        <v>131</v>
      </c>
      <c r="E118" s="241">
        <v>198.84</v>
      </c>
      <c r="F118" s="240" t="s">
        <v>91</v>
      </c>
      <c r="G118" s="240" t="s">
        <v>104</v>
      </c>
    </row>
    <row r="119" spans="1:7" ht="15" customHeight="1" x14ac:dyDescent="0.2">
      <c r="A119" s="240">
        <v>2023</v>
      </c>
      <c r="B119" s="240">
        <v>1410</v>
      </c>
      <c r="C119" s="240">
        <v>50</v>
      </c>
      <c r="D119" s="240" t="s">
        <v>132</v>
      </c>
      <c r="E119" s="241">
        <v>227.547</v>
      </c>
      <c r="F119" s="240" t="s">
        <v>88</v>
      </c>
      <c r="G119" s="240" t="s">
        <v>104</v>
      </c>
    </row>
  </sheetData>
  <autoFilter ref="A1:G119" xr:uid="{A0A55651-C18C-41CF-8E36-20D288F85DFE}">
    <sortState xmlns:xlrd2="http://schemas.microsoft.com/office/spreadsheetml/2017/richdata2" ref="A2:G119">
      <sortCondition ref="A2:A119"/>
      <sortCondition ref="B2:B119"/>
      <sortCondition ref="C2:C119"/>
    </sortState>
  </autoFilter>
  <hyperlinks>
    <hyperlink ref="J1" location="'Innholdsside '!A1" display="Innhold" xr:uid="{59401539-550D-4032-BF06-3307C0A2E402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AEC3-6643-4007-B710-1BE3BF96F1E6}">
  <sheetPr codeName="Ark9"/>
  <dimension ref="A1:N52"/>
  <sheetViews>
    <sheetView workbookViewId="0">
      <selection activeCell="N1" sqref="N1"/>
    </sheetView>
  </sheetViews>
  <sheetFormatPr baseColWidth="10" defaultColWidth="11.44140625" defaultRowHeight="14.4" x14ac:dyDescent="0.3"/>
  <sheetData>
    <row r="1" spans="1:14" x14ac:dyDescent="0.3">
      <c r="A1" s="175" t="s">
        <v>137</v>
      </c>
      <c r="N1" s="7" t="s">
        <v>2</v>
      </c>
    </row>
    <row r="2" spans="1:14" x14ac:dyDescent="0.3">
      <c r="A2" t="s">
        <v>60</v>
      </c>
      <c r="B2" t="s">
        <v>104</v>
      </c>
      <c r="C2" t="s">
        <v>105</v>
      </c>
      <c r="D2" t="s">
        <v>138</v>
      </c>
      <c r="E2" t="s">
        <v>103</v>
      </c>
      <c r="F2" t="s">
        <v>139</v>
      </c>
      <c r="G2" t="s">
        <v>77</v>
      </c>
      <c r="H2" t="s">
        <v>140</v>
      </c>
      <c r="I2" t="s">
        <v>141</v>
      </c>
    </row>
    <row r="3" spans="1:14" x14ac:dyDescent="0.3">
      <c r="A3">
        <v>2013</v>
      </c>
      <c r="B3">
        <v>2907575757.8159494</v>
      </c>
      <c r="C3">
        <v>2165292479.8937263</v>
      </c>
      <c r="D3">
        <v>1189691907.5037768</v>
      </c>
      <c r="E3">
        <v>156528214.41725001</v>
      </c>
      <c r="F3">
        <v>64965076.54097499</v>
      </c>
      <c r="G3">
        <v>55808234.626300015</v>
      </c>
      <c r="H3">
        <v>63755383.485299997</v>
      </c>
      <c r="I3">
        <v>14943732.193000011</v>
      </c>
    </row>
    <row r="4" spans="1:14" x14ac:dyDescent="0.3">
      <c r="A4">
        <v>2014</v>
      </c>
      <c r="B4">
        <v>3084430400.6612182</v>
      </c>
      <c r="C4">
        <v>2644166809.3484783</v>
      </c>
      <c r="D4">
        <v>1250708768.22736</v>
      </c>
      <c r="E4">
        <v>218508407.87281999</v>
      </c>
      <c r="F4">
        <v>56305234.946999997</v>
      </c>
      <c r="G4">
        <v>51355219.162649997</v>
      </c>
      <c r="H4">
        <v>84397475.624540001</v>
      </c>
      <c r="I4">
        <v>13665827.466199998</v>
      </c>
    </row>
    <row r="5" spans="1:14" x14ac:dyDescent="0.3">
      <c r="A5">
        <v>2015</v>
      </c>
      <c r="B5">
        <v>3300094396.5200005</v>
      </c>
      <c r="C5">
        <v>2685327966.96</v>
      </c>
      <c r="D5">
        <v>1303797216.55</v>
      </c>
      <c r="E5">
        <v>196033477.13999999</v>
      </c>
      <c r="F5">
        <v>94795141.549999997</v>
      </c>
      <c r="G5">
        <v>148368315.33000001</v>
      </c>
      <c r="H5">
        <v>65609578.870000005</v>
      </c>
      <c r="I5">
        <v>13717861.710000001</v>
      </c>
    </row>
    <row r="6" spans="1:14" x14ac:dyDescent="0.3">
      <c r="A6">
        <v>2016</v>
      </c>
      <c r="B6">
        <v>3436347612.8375707</v>
      </c>
      <c r="C6">
        <v>3166583208.7866869</v>
      </c>
      <c r="D6">
        <v>1472512832.690805</v>
      </c>
      <c r="E6">
        <v>278634885.02935427</v>
      </c>
      <c r="F6">
        <v>128831863.01369864</v>
      </c>
      <c r="G6">
        <v>94466013.80626221</v>
      </c>
      <c r="H6">
        <v>82322319.960861057</v>
      </c>
      <c r="I6">
        <v>16120473.522504902</v>
      </c>
    </row>
    <row r="7" spans="1:14" x14ac:dyDescent="0.3">
      <c r="A7">
        <v>2017</v>
      </c>
      <c r="B7">
        <v>3491684305.6390424</v>
      </c>
      <c r="C7">
        <v>3137507095.930747</v>
      </c>
      <c r="D7">
        <v>1490716872.0917172</v>
      </c>
      <c r="E7">
        <v>225129432.89822158</v>
      </c>
      <c r="F7">
        <v>174305687.5337283</v>
      </c>
      <c r="G7">
        <v>134169615.68745694</v>
      </c>
      <c r="H7">
        <v>99852407.006600618</v>
      </c>
      <c r="I7">
        <v>11432671.597763818</v>
      </c>
    </row>
    <row r="8" spans="1:14" x14ac:dyDescent="0.3">
      <c r="A8">
        <v>2018</v>
      </c>
      <c r="B8">
        <v>3571894096.9805779</v>
      </c>
      <c r="C8">
        <v>3338203825.4898419</v>
      </c>
      <c r="D8">
        <v>1465863144.8305078</v>
      </c>
      <c r="E8">
        <v>266447207.32432282</v>
      </c>
      <c r="F8">
        <v>237582989.67537311</v>
      </c>
      <c r="G8">
        <v>95909775.295733362</v>
      </c>
      <c r="H8">
        <v>111217962.76760581</v>
      </c>
      <c r="I8">
        <v>6678138.4351101425</v>
      </c>
    </row>
    <row r="9" spans="1:14" x14ac:dyDescent="0.3">
      <c r="A9">
        <v>2019</v>
      </c>
      <c r="B9">
        <v>3654219966.7188215</v>
      </c>
      <c r="C9">
        <v>3363272306.8056803</v>
      </c>
      <c r="D9">
        <v>1386821924.0867457</v>
      </c>
      <c r="E9">
        <v>273319556.54818207</v>
      </c>
      <c r="F9">
        <v>308946318.68719035</v>
      </c>
      <c r="G9">
        <v>121772862.31377691</v>
      </c>
      <c r="H9">
        <v>114417863.55641095</v>
      </c>
      <c r="I9">
        <v>7393403.1518474128</v>
      </c>
    </row>
    <row r="10" spans="1:14" x14ac:dyDescent="0.3">
      <c r="A10">
        <v>2020</v>
      </c>
      <c r="B10">
        <v>3825505246.3603997</v>
      </c>
      <c r="C10">
        <v>3188479645.2185626</v>
      </c>
      <c r="D10">
        <v>1443017718.6886516</v>
      </c>
      <c r="E10">
        <v>287737076.37823379</v>
      </c>
      <c r="F10">
        <v>393195697.19000894</v>
      </c>
      <c r="G10">
        <v>42586592.890276536</v>
      </c>
      <c r="H10">
        <v>94826218.733273908</v>
      </c>
      <c r="I10">
        <v>7049998.7778768968</v>
      </c>
    </row>
    <row r="11" spans="1:14" x14ac:dyDescent="0.3">
      <c r="A11">
        <v>2021</v>
      </c>
      <c r="B11">
        <v>3930282826.0068626</v>
      </c>
      <c r="C11">
        <v>3491334727.9948769</v>
      </c>
      <c r="D11">
        <v>1884807553.1705136</v>
      </c>
      <c r="E11">
        <v>287903894.37874842</v>
      </c>
      <c r="F11">
        <v>353444770.63410389</v>
      </c>
      <c r="G11">
        <v>138877379.8029134</v>
      </c>
      <c r="H11">
        <v>84919649.957155123</v>
      </c>
      <c r="I11">
        <v>10064469.19451585</v>
      </c>
    </row>
    <row r="12" spans="1:14" x14ac:dyDescent="0.3">
      <c r="A12">
        <v>2022</v>
      </c>
      <c r="B12">
        <v>3486795067.8001723</v>
      </c>
      <c r="C12">
        <v>3352211220.5882435</v>
      </c>
      <c r="D12">
        <v>1726287998.1305442</v>
      </c>
      <c r="E12">
        <v>255712781.62771961</v>
      </c>
      <c r="F12">
        <v>277920753.82755816</v>
      </c>
      <c r="G12">
        <v>17507694.931506842</v>
      </c>
      <c r="H12">
        <v>72454638.001611575</v>
      </c>
      <c r="I12">
        <v>13034817.260273973</v>
      </c>
    </row>
    <row r="14" spans="1:14" x14ac:dyDescent="0.3">
      <c r="A14" s="175" t="s">
        <v>142</v>
      </c>
    </row>
    <row r="15" spans="1:14" x14ac:dyDescent="0.3">
      <c r="A15" t="s">
        <v>60</v>
      </c>
      <c r="B15" t="s">
        <v>104</v>
      </c>
      <c r="C15" t="s">
        <v>105</v>
      </c>
      <c r="D15" t="s">
        <v>138</v>
      </c>
      <c r="E15" t="s">
        <v>103</v>
      </c>
      <c r="F15" t="s">
        <v>139</v>
      </c>
      <c r="G15" t="s">
        <v>77</v>
      </c>
      <c r="H15" t="s">
        <v>140</v>
      </c>
      <c r="I15" t="s">
        <v>141</v>
      </c>
    </row>
    <row r="16" spans="1:14" x14ac:dyDescent="0.3">
      <c r="A16">
        <v>2013</v>
      </c>
      <c r="B16">
        <v>2762083034</v>
      </c>
      <c r="C16">
        <v>2056943007</v>
      </c>
      <c r="D16">
        <v>1130160693</v>
      </c>
      <c r="E16">
        <v>148695670</v>
      </c>
      <c r="F16">
        <v>61714277</v>
      </c>
      <c r="G16">
        <v>53015636</v>
      </c>
      <c r="H16">
        <v>60565116</v>
      </c>
      <c r="I16">
        <v>14195960</v>
      </c>
    </row>
    <row r="17" spans="1:9" x14ac:dyDescent="0.3">
      <c r="A17">
        <v>2014</v>
      </c>
      <c r="B17">
        <v>3003340214.8600001</v>
      </c>
      <c r="C17">
        <v>2574651226.2399998</v>
      </c>
      <c r="D17">
        <v>1217827427.6800001</v>
      </c>
      <c r="E17">
        <v>212763785.66</v>
      </c>
      <c r="F17">
        <v>54824961</v>
      </c>
      <c r="G17">
        <v>50005081.950000025</v>
      </c>
      <c r="H17">
        <v>82178652.020000011</v>
      </c>
      <c r="I17">
        <v>13306550.6</v>
      </c>
    </row>
    <row r="18" spans="1:9" x14ac:dyDescent="0.3">
      <c r="A18">
        <v>2015</v>
      </c>
      <c r="B18">
        <v>3300094396.5200005</v>
      </c>
      <c r="C18">
        <v>2685327966.96</v>
      </c>
      <c r="D18">
        <v>1303797216.55</v>
      </c>
      <c r="E18">
        <v>196033477.13999999</v>
      </c>
      <c r="F18">
        <v>94795141.549999997</v>
      </c>
      <c r="G18">
        <v>148368315.33000001</v>
      </c>
      <c r="H18">
        <v>65609578.870000005</v>
      </c>
      <c r="I18">
        <v>13717861.710000001</v>
      </c>
    </row>
    <row r="19" spans="1:9" x14ac:dyDescent="0.3">
      <c r="A19">
        <v>2016</v>
      </c>
      <c r="B19">
        <v>3511947260.3199992</v>
      </c>
      <c r="C19">
        <v>3236248039.3800001</v>
      </c>
      <c r="D19">
        <v>1504908115.01</v>
      </c>
      <c r="E19">
        <v>284764852.5</v>
      </c>
      <c r="F19">
        <v>131666164</v>
      </c>
      <c r="G19">
        <v>96544266.109999999</v>
      </c>
      <c r="H19">
        <v>84133411</v>
      </c>
      <c r="I19">
        <v>16475123.940000001</v>
      </c>
    </row>
    <row r="20" spans="1:9" x14ac:dyDescent="0.3">
      <c r="A20">
        <v>2017</v>
      </c>
      <c r="B20">
        <v>3636302886.2099996</v>
      </c>
      <c r="C20">
        <v>3267456364.8300004</v>
      </c>
      <c r="D20">
        <v>1552459383.5</v>
      </c>
      <c r="E20">
        <v>234453843.74999994</v>
      </c>
      <c r="F20">
        <v>181525080.5</v>
      </c>
      <c r="G20">
        <v>139726652.82999998</v>
      </c>
      <c r="H20">
        <v>103988094</v>
      </c>
      <c r="I20">
        <v>11906189.989999998</v>
      </c>
    </row>
    <row r="21" spans="1:9" x14ac:dyDescent="0.3">
      <c r="A21">
        <v>2018</v>
      </c>
      <c r="B21">
        <v>3831429850.8900008</v>
      </c>
      <c r="C21">
        <v>3580759518.0799994</v>
      </c>
      <c r="D21">
        <v>1572373552.5</v>
      </c>
      <c r="E21">
        <v>285807405.28999996</v>
      </c>
      <c r="F21">
        <v>254845898</v>
      </c>
      <c r="G21">
        <v>102878631.36000001</v>
      </c>
      <c r="H21">
        <v>119299120</v>
      </c>
      <c r="I21">
        <v>7163375.5800000001</v>
      </c>
    </row>
    <row r="22" spans="1:9" x14ac:dyDescent="0.3">
      <c r="A22">
        <v>2019</v>
      </c>
      <c r="B22">
        <v>4033409952.099999</v>
      </c>
      <c r="C22">
        <v>3712271323.9600005</v>
      </c>
      <c r="D22">
        <v>1530729239.4400001</v>
      </c>
      <c r="E22">
        <v>301681297.11000001</v>
      </c>
      <c r="F22">
        <v>341004966.25999999</v>
      </c>
      <c r="G22">
        <v>134408951.63</v>
      </c>
      <c r="H22">
        <v>126290741.59999999</v>
      </c>
      <c r="I22">
        <v>8160599.5599999987</v>
      </c>
    </row>
    <row r="23" spans="1:9" x14ac:dyDescent="0.3">
      <c r="A23">
        <v>2020</v>
      </c>
      <c r="B23">
        <v>4288391381.1699996</v>
      </c>
      <c r="C23">
        <v>3574285682.2899995</v>
      </c>
      <c r="D23">
        <v>1617622862.6500001</v>
      </c>
      <c r="E23">
        <v>322553262.62</v>
      </c>
      <c r="F23">
        <v>440772376.54999995</v>
      </c>
      <c r="G23">
        <v>47739570.629999995</v>
      </c>
      <c r="H23">
        <v>106300191.19999999</v>
      </c>
      <c r="I23">
        <v>7903048.6299999999</v>
      </c>
    </row>
    <row r="24" spans="1:9" x14ac:dyDescent="0.3">
      <c r="A24">
        <v>2021</v>
      </c>
      <c r="B24">
        <v>4586640057.9499998</v>
      </c>
      <c r="C24">
        <v>4074387627.5700002</v>
      </c>
      <c r="D24">
        <v>2199570414.5500002</v>
      </c>
      <c r="E24">
        <v>335983844.74000001</v>
      </c>
      <c r="F24">
        <v>412470047.32999998</v>
      </c>
      <c r="G24">
        <v>162069902.23000002</v>
      </c>
      <c r="H24">
        <v>99101231.5</v>
      </c>
      <c r="I24">
        <v>11745235.549999995</v>
      </c>
    </row>
    <row r="25" spans="1:9" x14ac:dyDescent="0.3">
      <c r="A25">
        <v>2022</v>
      </c>
      <c r="B25">
        <v>4327112679.1400013</v>
      </c>
      <c r="C25">
        <v>4160094124.750001</v>
      </c>
      <c r="D25">
        <v>2142323405.6800001</v>
      </c>
      <c r="E25">
        <v>317339562</v>
      </c>
      <c r="F25">
        <v>344899655.49999994</v>
      </c>
      <c r="G25">
        <v>21727049.409999993</v>
      </c>
      <c r="H25">
        <v>89916205.760000005</v>
      </c>
      <c r="I25">
        <v>16176208.219999997</v>
      </c>
    </row>
    <row r="28" spans="1:9" x14ac:dyDescent="0.3">
      <c r="A28" s="175" t="s">
        <v>143</v>
      </c>
    </row>
    <row r="29" spans="1:9" x14ac:dyDescent="0.3">
      <c r="A29" t="s">
        <v>60</v>
      </c>
      <c r="B29" t="s">
        <v>105</v>
      </c>
      <c r="C29" t="s">
        <v>104</v>
      </c>
      <c r="D29" t="s">
        <v>138</v>
      </c>
      <c r="E29" t="s">
        <v>103</v>
      </c>
      <c r="F29" t="s">
        <v>139</v>
      </c>
      <c r="G29" t="s">
        <v>77</v>
      </c>
      <c r="H29" t="s">
        <v>140</v>
      </c>
      <c r="I29" t="s">
        <v>141</v>
      </c>
    </row>
    <row r="30" spans="1:9" x14ac:dyDescent="0.3">
      <c r="A30">
        <v>2013</v>
      </c>
      <c r="B30">
        <v>2110188953.2828023</v>
      </c>
      <c r="C30">
        <v>1974188510.8643765</v>
      </c>
      <c r="D30">
        <v>1189691907.5037768</v>
      </c>
      <c r="E30">
        <v>156528214.41725001</v>
      </c>
      <c r="F30">
        <v>64965076.54097499</v>
      </c>
      <c r="G30">
        <v>55808234.626300015</v>
      </c>
      <c r="H30">
        <v>63755383.485299997</v>
      </c>
      <c r="I30">
        <v>14943732.193000011</v>
      </c>
    </row>
    <row r="31" spans="1:9" x14ac:dyDescent="0.3">
      <c r="A31">
        <v>2014</v>
      </c>
      <c r="B31">
        <v>2590812105.3484788</v>
      </c>
      <c r="C31">
        <v>2122897542.6612203</v>
      </c>
      <c r="D31">
        <v>1250708768.22736</v>
      </c>
      <c r="E31">
        <v>218508407.87281999</v>
      </c>
      <c r="F31">
        <v>56305234.946999997</v>
      </c>
      <c r="G31">
        <v>51355219.162649997</v>
      </c>
      <c r="H31">
        <v>84397475.624540001</v>
      </c>
      <c r="I31">
        <v>13665827.466199998</v>
      </c>
    </row>
    <row r="32" spans="1:9" x14ac:dyDescent="0.3">
      <c r="A32">
        <v>2015</v>
      </c>
      <c r="B32">
        <v>2660939883.96</v>
      </c>
      <c r="C32">
        <v>2152179432.0199995</v>
      </c>
      <c r="D32">
        <v>1303797216.55</v>
      </c>
      <c r="E32">
        <v>196033477.13999999</v>
      </c>
      <c r="F32">
        <v>94795141.549999997</v>
      </c>
      <c r="G32">
        <v>148368315.33000001</v>
      </c>
      <c r="H32">
        <v>65609578.870000005</v>
      </c>
      <c r="I32">
        <v>13717861.710000001</v>
      </c>
    </row>
    <row r="33" spans="1:9" x14ac:dyDescent="0.3">
      <c r="A33">
        <v>2016</v>
      </c>
      <c r="B33">
        <v>3143580273.365943</v>
      </c>
      <c r="C33">
        <v>2295435856.4774957</v>
      </c>
      <c r="D33">
        <v>1472512832.690805</v>
      </c>
      <c r="E33">
        <v>278634885.02935427</v>
      </c>
      <c r="F33">
        <v>128831863.01369864</v>
      </c>
      <c r="G33">
        <v>94466013.80626221</v>
      </c>
      <c r="H33">
        <v>82322319.960861057</v>
      </c>
      <c r="I33">
        <v>16120473.522504902</v>
      </c>
    </row>
    <row r="34" spans="1:9" x14ac:dyDescent="0.3">
      <c r="A34">
        <v>2017</v>
      </c>
      <c r="B34">
        <v>3114900419.2648926</v>
      </c>
      <c r="C34">
        <v>2238450939.2098117</v>
      </c>
      <c r="D34">
        <v>1490716872.0917172</v>
      </c>
      <c r="E34">
        <v>225129432.89822158</v>
      </c>
      <c r="F34">
        <v>174305687.5337283</v>
      </c>
      <c r="G34">
        <v>134169615.68745694</v>
      </c>
      <c r="H34">
        <v>99852407.006600618</v>
      </c>
      <c r="I34">
        <v>11432671.597763818</v>
      </c>
    </row>
    <row r="35" spans="1:9" x14ac:dyDescent="0.3">
      <c r="A35">
        <v>2018</v>
      </c>
      <c r="B35">
        <v>3315734461.6032939</v>
      </c>
      <c r="C35">
        <v>2235408713.6364684</v>
      </c>
      <c r="D35">
        <v>1465863144.8305078</v>
      </c>
      <c r="E35">
        <v>266447207.32432282</v>
      </c>
      <c r="F35">
        <v>237582989.67537311</v>
      </c>
      <c r="G35">
        <v>95909775.295733362</v>
      </c>
      <c r="H35">
        <v>111217962.76760581</v>
      </c>
      <c r="I35">
        <v>6678138.4351101425</v>
      </c>
    </row>
    <row r="36" spans="1:9" x14ac:dyDescent="0.3">
      <c r="A36">
        <v>2019</v>
      </c>
      <c r="B36">
        <v>3341394514.8618231</v>
      </c>
      <c r="C36">
        <v>2136485855.1055143</v>
      </c>
      <c r="D36">
        <v>1386821924.0867457</v>
      </c>
      <c r="E36">
        <v>273319556.54818207</v>
      </c>
      <c r="F36">
        <v>308946318.68719035</v>
      </c>
      <c r="G36">
        <v>121772862.31377691</v>
      </c>
      <c r="H36">
        <v>114417863.55641095</v>
      </c>
      <c r="I36">
        <v>7393403.1518474128</v>
      </c>
    </row>
    <row r="37" spans="1:9" x14ac:dyDescent="0.3">
      <c r="A37">
        <v>2020</v>
      </c>
      <c r="B37">
        <v>3175230760.2943883</v>
      </c>
      <c r="C37">
        <v>2028063838.6886671</v>
      </c>
      <c r="D37">
        <v>1443017718.6886516</v>
      </c>
      <c r="E37">
        <v>287737076.37823379</v>
      </c>
      <c r="F37">
        <v>393195697.19000894</v>
      </c>
      <c r="G37">
        <v>42586592.890276536</v>
      </c>
      <c r="H37">
        <v>94826218.733273908</v>
      </c>
      <c r="I37">
        <v>7049998.7778768968</v>
      </c>
    </row>
    <row r="38" spans="1:9" x14ac:dyDescent="0.3">
      <c r="A38">
        <v>2021</v>
      </c>
      <c r="B38">
        <v>3474625216.426753</v>
      </c>
      <c r="C38">
        <v>2270169939.9742947</v>
      </c>
      <c r="D38">
        <v>1884807553.1705136</v>
      </c>
      <c r="E38">
        <v>287903894.37874842</v>
      </c>
      <c r="F38">
        <v>353444770.63410389</v>
      </c>
      <c r="G38">
        <v>138877379.8029134</v>
      </c>
      <c r="H38">
        <v>84919649.957155123</v>
      </c>
      <c r="I38">
        <v>10064469.19451585</v>
      </c>
    </row>
    <row r="39" spans="1:9" x14ac:dyDescent="0.3">
      <c r="A39">
        <v>2022</v>
      </c>
      <c r="B39">
        <v>3336498086.0193467</v>
      </c>
      <c r="C39">
        <v>2301679586.7365079</v>
      </c>
      <c r="D39">
        <v>1726287998.1305416</v>
      </c>
      <c r="E39">
        <v>255712781.62771961</v>
      </c>
      <c r="F39">
        <v>277920753.82755828</v>
      </c>
      <c r="G39">
        <v>17507694.931506835</v>
      </c>
      <c r="H39">
        <v>72454638.001611546</v>
      </c>
      <c r="I39">
        <v>13034817.260273973</v>
      </c>
    </row>
    <row r="41" spans="1:9" x14ac:dyDescent="0.3">
      <c r="A41" s="175" t="s">
        <v>144</v>
      </c>
    </row>
    <row r="42" spans="1:9" x14ac:dyDescent="0.3">
      <c r="A42" t="s">
        <v>60</v>
      </c>
      <c r="B42" t="s">
        <v>105</v>
      </c>
      <c r="C42" t="s">
        <v>104</v>
      </c>
      <c r="D42" t="s">
        <v>138</v>
      </c>
      <c r="E42" t="s">
        <v>103</v>
      </c>
      <c r="F42" t="s">
        <v>139</v>
      </c>
      <c r="G42" t="s">
        <v>77</v>
      </c>
      <c r="H42" t="s">
        <v>140</v>
      </c>
      <c r="I42" t="s">
        <v>141</v>
      </c>
    </row>
    <row r="43" spans="1:9" x14ac:dyDescent="0.3">
      <c r="A43">
        <v>2013</v>
      </c>
      <c r="B43">
        <v>2004596816</v>
      </c>
      <c r="C43">
        <v>1875401725</v>
      </c>
      <c r="D43">
        <v>1130160693</v>
      </c>
      <c r="E43">
        <v>148695670</v>
      </c>
      <c r="F43">
        <v>61714277</v>
      </c>
      <c r="G43">
        <v>53015636</v>
      </c>
      <c r="H43">
        <v>60565116</v>
      </c>
      <c r="I43">
        <v>14195960</v>
      </c>
    </row>
    <row r="44" spans="1:9" x14ac:dyDescent="0.3">
      <c r="A44">
        <v>2014</v>
      </c>
      <c r="B44">
        <v>2522699226.2399998</v>
      </c>
      <c r="C44">
        <v>2067086214.8600001</v>
      </c>
      <c r="D44">
        <v>1217827427.6800001</v>
      </c>
      <c r="E44">
        <v>212763785.66</v>
      </c>
      <c r="F44">
        <v>54824961</v>
      </c>
      <c r="G44">
        <v>50005081.950000025</v>
      </c>
      <c r="H44">
        <v>82178652.020000011</v>
      </c>
      <c r="I44">
        <v>13306550.6</v>
      </c>
    </row>
    <row r="45" spans="1:9" x14ac:dyDescent="0.3">
      <c r="A45">
        <v>2015</v>
      </c>
      <c r="B45">
        <v>2660939883.96</v>
      </c>
      <c r="C45">
        <v>2152179432.0199995</v>
      </c>
      <c r="D45">
        <v>1303797216.55</v>
      </c>
      <c r="E45">
        <v>196033477.13999999</v>
      </c>
      <c r="F45">
        <v>94795141.549999997</v>
      </c>
      <c r="G45">
        <v>148368315.33000001</v>
      </c>
      <c r="H45">
        <v>65609578.870000005</v>
      </c>
      <c r="I45">
        <v>13717861.710000001</v>
      </c>
    </row>
    <row r="46" spans="1:9" x14ac:dyDescent="0.3">
      <c r="A46">
        <v>2016</v>
      </c>
      <c r="B46">
        <v>3212739039.3800001</v>
      </c>
      <c r="C46">
        <v>2345935445.3200002</v>
      </c>
      <c r="D46">
        <v>1504908115.01</v>
      </c>
      <c r="E46">
        <v>284764852.5</v>
      </c>
      <c r="F46">
        <v>131666164</v>
      </c>
      <c r="G46">
        <v>96544266.109999999</v>
      </c>
      <c r="H46">
        <v>84133411</v>
      </c>
      <c r="I46">
        <v>16475123.940000001</v>
      </c>
    </row>
    <row r="47" spans="1:9" x14ac:dyDescent="0.3">
      <c r="A47">
        <v>2017</v>
      </c>
      <c r="B47">
        <v>3243913364.8300004</v>
      </c>
      <c r="C47">
        <v>2331163100.2099996</v>
      </c>
      <c r="D47">
        <v>1552459383.5</v>
      </c>
      <c r="E47">
        <v>234453843.74999994</v>
      </c>
      <c r="F47">
        <v>181525080.5</v>
      </c>
      <c r="G47">
        <v>139726652.82999998</v>
      </c>
      <c r="H47">
        <v>103988094</v>
      </c>
      <c r="I47">
        <v>11906189.989999998</v>
      </c>
    </row>
    <row r="48" spans="1:9" x14ac:dyDescent="0.3">
      <c r="A48">
        <v>2018</v>
      </c>
      <c r="B48">
        <v>3556657518.0799999</v>
      </c>
      <c r="C48">
        <v>2397834717.8900003</v>
      </c>
      <c r="D48">
        <v>1572373552.5</v>
      </c>
      <c r="E48">
        <v>285807405.28999996</v>
      </c>
      <c r="F48">
        <v>254845898</v>
      </c>
      <c r="G48">
        <v>102878631.36000001</v>
      </c>
      <c r="H48">
        <v>119299120</v>
      </c>
      <c r="I48">
        <v>7163375.5800000001</v>
      </c>
    </row>
    <row r="49" spans="1:9" x14ac:dyDescent="0.3">
      <c r="A49">
        <v>2019</v>
      </c>
      <c r="B49">
        <v>3688123323.9600005</v>
      </c>
      <c r="C49">
        <v>2358184069.0999994</v>
      </c>
      <c r="D49">
        <v>1530729239.4400001</v>
      </c>
      <c r="E49">
        <v>301681297.11000001</v>
      </c>
      <c r="F49">
        <v>341004966.25999999</v>
      </c>
      <c r="G49">
        <v>134408951.63</v>
      </c>
      <c r="H49">
        <v>126290741.59999999</v>
      </c>
      <c r="I49">
        <v>8160599.5599999987</v>
      </c>
    </row>
    <row r="50" spans="1:9" x14ac:dyDescent="0.3">
      <c r="A50">
        <v>2020</v>
      </c>
      <c r="B50">
        <v>3559433682.2899995</v>
      </c>
      <c r="C50">
        <v>2273459563.1699991</v>
      </c>
      <c r="D50">
        <v>1617622862.6500001</v>
      </c>
      <c r="E50">
        <v>322553262.62</v>
      </c>
      <c r="F50">
        <v>440772376.54999995</v>
      </c>
      <c r="G50">
        <v>47739570.629999995</v>
      </c>
      <c r="H50">
        <v>106300191.19999999</v>
      </c>
      <c r="I50">
        <v>7903048.6299999999</v>
      </c>
    </row>
    <row r="51" spans="1:9" x14ac:dyDescent="0.3">
      <c r="A51">
        <v>2021</v>
      </c>
      <c r="B51">
        <v>4054887627.5700002</v>
      </c>
      <c r="C51">
        <v>2649288319.9500003</v>
      </c>
      <c r="D51">
        <v>2199570414.5500002</v>
      </c>
      <c r="E51">
        <v>335983844.74000001</v>
      </c>
      <c r="F51">
        <v>412470047.32999998</v>
      </c>
      <c r="G51">
        <v>162069902.23000002</v>
      </c>
      <c r="H51">
        <v>99101231.5</v>
      </c>
      <c r="I51">
        <v>11745235.549999995</v>
      </c>
    </row>
    <row r="52" spans="1:9" x14ac:dyDescent="0.3">
      <c r="A52">
        <v>2022</v>
      </c>
      <c r="B52">
        <v>4140594124.7500005</v>
      </c>
      <c r="C52">
        <v>2856384367.1400013</v>
      </c>
      <c r="D52">
        <v>2142323405.6799998</v>
      </c>
      <c r="E52">
        <v>317339562</v>
      </c>
      <c r="F52">
        <v>344899655.5</v>
      </c>
      <c r="G52">
        <v>21727049.409999993</v>
      </c>
      <c r="H52">
        <v>89916205.760000005</v>
      </c>
      <c r="I52">
        <v>16176208.219999997</v>
      </c>
    </row>
  </sheetData>
  <hyperlinks>
    <hyperlink ref="N1" location="'Innholdsside '!A1" display="Innhold" xr:uid="{2BD4BFFE-550F-45C8-89B2-D4094F153595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20ECD-5864-4800-B220-AC45E02014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210D62-2A00-49A8-B601-DB5B5B35D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8c99b-f2b5-46dc-87de-a4b4c4476c4c"/>
    <ds:schemaRef ds:uri="3f99d5c4-b9f2-49ea-be39-e160b64a2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3B7C1E-53D1-4837-A7E1-905928719E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Innholdsside </vt:lpstr>
      <vt:lpstr>F 4.1a</vt:lpstr>
      <vt:lpstr>F 4.1b</vt:lpstr>
      <vt:lpstr>F 4.1c</vt:lpstr>
      <vt:lpstr>F 4.1d</vt:lpstr>
      <vt:lpstr>F 4.1e</vt:lpstr>
      <vt:lpstr>F 4.2ab</vt:lpstr>
      <vt:lpstr>F 4.2 Data 2012-2023</vt:lpstr>
      <vt:lpstr>F 4.3a</vt:lpstr>
      <vt:lpstr>F 4.3b</vt:lpstr>
      <vt:lpstr>F 4.3c</vt:lpstr>
      <vt:lpstr>F 4.3d</vt:lpstr>
      <vt:lpstr>F 4.3e</vt:lpstr>
      <vt:lpstr>T 4.4</vt:lpstr>
      <vt:lpstr>F 4.4a</vt:lpstr>
      <vt:lpstr>T 4.5a</vt:lpstr>
      <vt:lpstr>T 4.5b</vt:lpstr>
      <vt:lpstr>F 4.5a,b,c,e</vt:lpstr>
      <vt:lpstr>F 4.5d</vt:lpstr>
      <vt:lpstr>T 4.6a</vt:lpstr>
      <vt:lpstr>F 4.6a</vt:lpstr>
      <vt:lpstr>F 4.6b</vt:lpstr>
      <vt:lpstr>F 4.6c</vt:lpstr>
      <vt:lpstr>F 4.6d</vt:lpstr>
      <vt:lpstr>F 4.6e</vt:lpstr>
      <vt:lpstr>T 4.6b</vt:lpstr>
    </vt:vector>
  </TitlesOfParts>
  <Manager/>
  <Company>The Research Council of Norway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Aleksander Njøs</dc:creator>
  <cp:keywords/>
  <dc:description/>
  <cp:lastModifiedBy>Aleksander Njøs</cp:lastModifiedBy>
  <cp:revision/>
  <dcterms:created xsi:type="dcterms:W3CDTF">2023-09-22T11:27:12Z</dcterms:created>
  <dcterms:modified xsi:type="dcterms:W3CDTF">2023-12-11T14:17:27Z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2023-09-22T11:31:15Z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20da5902-7b81-4f9c-b8b0-8f8967e9fc13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</Properties>
</file>